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6.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xternalLinks/externalLink1.xml" ContentType="application/vnd.openxmlformats-officedocument.spreadsheetml.externalLink+xml"/>
  <Override PartName="/xl/comments1.xml" ContentType="application/vnd.openxmlformats-officedocument.spreadsheetml.comments+xml"/>
  <Override PartName="/xl/threadedComments/threadedComment1.xml" ContentType="application/vnd.ms-excel.threadedcomments+xml"/>
  <Override PartName="/xl/ctrlProps/ctrlProp1.xml" ContentType="application/vnd.ms-excel.controlproperties+xml"/>
  <Override PartName="/xl/ctrlProps/ctrlProp2.xml" ContentType="application/vnd.ms-excel.contro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trlProps/ctrlProp4.xml" ContentType="application/vnd.ms-excel.controlproperties+xml"/>
  <Override PartName="/xl/ctrlProps/ctrlProp3.xml" ContentType="application/vnd.ms-excel.controlpropertie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xl/ctrlProps/ctrlProp5.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https://mccus-my.sharepoint.com/personal/pikejs_mcc_gov/Documents/PG/Land Info Systems/Deliverables/FINAL TOOLKIT SUBMITTED BY LEI/LRTS Toolkit Part I and Part II/"/>
    </mc:Choice>
  </mc:AlternateContent>
  <xr:revisionPtr revIDLastSave="2" documentId="8_{2E7EE135-6A13-4BD9-8339-F0C62C6FBA53}" xr6:coauthVersionLast="47" xr6:coauthVersionMax="47" xr10:uidLastSave="{83913EAA-13F3-48EC-94DA-DBFDB6C235C1}"/>
  <bookViews>
    <workbookView xWindow="-120" yWindow="-120" windowWidth="19440" windowHeight="15000" tabRatio="890" xr2:uid="{C312ECF6-7186-47EA-9DC3-FA47F0532CAB}"/>
  </bookViews>
  <sheets>
    <sheet name="Toolkit Menu" sheetId="1" r:id="rId1"/>
    <sheet name="Summary" sheetId="30" r:id="rId2"/>
    <sheet name="OfficeSize" sheetId="32" r:id="rId3"/>
    <sheet name="SoftwareCosts" sheetId="34" r:id="rId4"/>
    <sheet name="InfraCosts" sheetId="33" r:id="rId5"/>
    <sheet name="OpsCosts" sheetId="35" r:id="rId6"/>
    <sheet name="PrepCosts" sheetId="36" r:id="rId7"/>
    <sheet name="TCOSumm" sheetId="27" r:id="rId8"/>
    <sheet name="TCOInitial" sheetId="28" r:id="rId9"/>
    <sheet name="TCOOngoing" sheetId="29" r:id="rId10"/>
  </sheets>
  <externalReferences>
    <externalReference r:id="rId11"/>
  </externalReferences>
  <definedNames>
    <definedName name="_xlnm.Print_Area" localSheetId="2">OfficeSize!$A$6:$J$23</definedName>
    <definedName name="_xlnm.Print_Area" localSheetId="5">OpsCosts!$I$4:$N$17</definedName>
    <definedName name="_xlnm.Print_Area" localSheetId="8">TCOInitial!$A$2:$I$88</definedName>
    <definedName name="_xlnm.Print_Area" localSheetId="9">TCOOngoing!$A$1:$I$45</definedName>
    <definedName name="_xlnm.Print_Titles" localSheetId="8">TCOInitial!$2:$3</definedName>
    <definedName name="_xlnm.Print_Titles" localSheetId="9">TCOOngoing!$1:$2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8" i="29" l="1"/>
  <c r="P39" i="29"/>
  <c r="P40" i="29"/>
  <c r="P41" i="29"/>
  <c r="Q49" i="36"/>
  <c r="F10" i="36" s="1"/>
  <c r="Q48" i="36"/>
  <c r="E10" i="36" s="1"/>
  <c r="Q47" i="36"/>
  <c r="D10" i="36" s="1"/>
  <c r="Q39" i="36"/>
  <c r="F9" i="36" s="1"/>
  <c r="Q38" i="36"/>
  <c r="E9" i="36" s="1"/>
  <c r="Q37" i="36"/>
  <c r="D9" i="36" s="1"/>
  <c r="R32" i="36"/>
  <c r="R31" i="36"/>
  <c r="R30" i="36"/>
  <c r="R18" i="36"/>
  <c r="R17" i="36"/>
  <c r="R16" i="36"/>
  <c r="J14" i="33" l="1"/>
  <c r="F11" i="35" s="1"/>
  <c r="L17" i="27"/>
  <c r="K13" i="33"/>
  <c r="H15" i="35" s="1"/>
  <c r="M8" i="35" s="1"/>
  <c r="J13" i="33"/>
  <c r="F15" i="35" s="1"/>
  <c r="L8" i="35" s="1"/>
  <c r="I13" i="33"/>
  <c r="D15" i="35" s="1"/>
  <c r="K8" i="35" s="1"/>
  <c r="K14" i="33"/>
  <c r="H11" i="35" s="1"/>
  <c r="M7" i="35" s="1"/>
  <c r="I14" i="33"/>
  <c r="D11" i="35" s="1"/>
  <c r="K7" i="35" s="1"/>
  <c r="D10" i="30"/>
  <c r="C10" i="30"/>
  <c r="B10" i="30"/>
  <c r="N13" i="27"/>
  <c r="N8" i="27"/>
  <c r="I10" i="29"/>
  <c r="I9" i="29"/>
  <c r="I8" i="29"/>
  <c r="I7" i="29"/>
  <c r="I6" i="29"/>
  <c r="I5" i="29"/>
  <c r="J4" i="29"/>
  <c r="J10" i="29" s="1"/>
  <c r="J8" i="29"/>
  <c r="L8" i="29" s="1"/>
  <c r="J6" i="29"/>
  <c r="L6" i="29" s="1"/>
  <c r="H42" i="35"/>
  <c r="M18" i="35" s="1"/>
  <c r="F42" i="35"/>
  <c r="L18" i="35" s="1"/>
  <c r="D42" i="35"/>
  <c r="K18" i="35" s="1"/>
  <c r="H27" i="35"/>
  <c r="M13" i="35" s="1"/>
  <c r="F27" i="35"/>
  <c r="L13" i="35" s="1"/>
  <c r="D27" i="35"/>
  <c r="K13" i="35" s="1"/>
  <c r="K15" i="35" s="1"/>
  <c r="G12" i="30" s="1"/>
  <c r="H35" i="35"/>
  <c r="M14" i="35" s="1"/>
  <c r="F35" i="35"/>
  <c r="L14" i="35" s="1"/>
  <c r="D35" i="35"/>
  <c r="K14" i="35" s="1"/>
  <c r="L18" i="27"/>
  <c r="L14" i="27"/>
  <c r="L15" i="27"/>
  <c r="L16" i="27"/>
  <c r="D9" i="30"/>
  <c r="B9" i="30"/>
  <c r="C9" i="30"/>
  <c r="R23" i="36"/>
  <c r="D7" i="36" s="1"/>
  <c r="F8" i="36"/>
  <c r="E8" i="36"/>
  <c r="D8" i="36"/>
  <c r="R25" i="36"/>
  <c r="F7" i="36" s="1"/>
  <c r="R24" i="36"/>
  <c r="E7" i="36" s="1"/>
  <c r="F6" i="36"/>
  <c r="E6" i="36"/>
  <c r="D6" i="36"/>
  <c r="H20" i="35"/>
  <c r="M9" i="35" s="1"/>
  <c r="I11" i="30" s="1"/>
  <c r="F20" i="35"/>
  <c r="L9" i="35" s="1"/>
  <c r="H11" i="30" s="1"/>
  <c r="D20" i="35"/>
  <c r="K9" i="35" s="1"/>
  <c r="G11" i="30" s="1"/>
  <c r="O157" i="29"/>
  <c r="I157" i="29"/>
  <c r="N157" i="29" s="1"/>
  <c r="H157" i="29"/>
  <c r="O156" i="29"/>
  <c r="I156" i="29"/>
  <c r="N156" i="29" s="1"/>
  <c r="H156" i="29"/>
  <c r="O155" i="29"/>
  <c r="I155" i="29"/>
  <c r="N155" i="29" s="1"/>
  <c r="H155" i="29"/>
  <c r="O154" i="29"/>
  <c r="I154" i="29"/>
  <c r="N154" i="29" s="1"/>
  <c r="H154" i="29"/>
  <c r="O153" i="29"/>
  <c r="I153" i="29"/>
  <c r="N153" i="29" s="1"/>
  <c r="H153" i="29"/>
  <c r="O152" i="29"/>
  <c r="I152" i="29"/>
  <c r="N152" i="29" s="1"/>
  <c r="H152" i="29"/>
  <c r="O151" i="29"/>
  <c r="I151" i="29"/>
  <c r="N151" i="29" s="1"/>
  <c r="H151" i="29"/>
  <c r="O150" i="29"/>
  <c r="I150" i="29"/>
  <c r="N150" i="29" s="1"/>
  <c r="H150" i="29"/>
  <c r="O149" i="29"/>
  <c r="I149" i="29"/>
  <c r="N149" i="29" s="1"/>
  <c r="H149" i="29"/>
  <c r="O148" i="29"/>
  <c r="I148" i="29"/>
  <c r="N148" i="29" s="1"/>
  <c r="H148" i="29"/>
  <c r="O147" i="29"/>
  <c r="I147" i="29"/>
  <c r="N147" i="29" s="1"/>
  <c r="H147" i="29"/>
  <c r="O146" i="29"/>
  <c r="I146" i="29"/>
  <c r="N146" i="29" s="1"/>
  <c r="H146" i="29"/>
  <c r="O145" i="29"/>
  <c r="I145" i="29"/>
  <c r="N145" i="29" s="1"/>
  <c r="H145" i="29"/>
  <c r="O144" i="29"/>
  <c r="I144" i="29"/>
  <c r="N144" i="29" s="1"/>
  <c r="H144" i="29"/>
  <c r="O143" i="29"/>
  <c r="I143" i="29"/>
  <c r="N143" i="29" s="1"/>
  <c r="H143" i="29"/>
  <c r="O142" i="29"/>
  <c r="I142" i="29"/>
  <c r="N142" i="29" s="1"/>
  <c r="H142" i="29"/>
  <c r="O141" i="29"/>
  <c r="I141" i="29"/>
  <c r="N141" i="29" s="1"/>
  <c r="H141" i="29"/>
  <c r="I140" i="29"/>
  <c r="H140" i="29"/>
  <c r="O139" i="29"/>
  <c r="I139" i="29"/>
  <c r="H139" i="29"/>
  <c r="I138" i="29"/>
  <c r="H138" i="29"/>
  <c r="O137" i="29"/>
  <c r="I137" i="29"/>
  <c r="H137" i="29"/>
  <c r="I136" i="29"/>
  <c r="H136" i="29"/>
  <c r="O135" i="29"/>
  <c r="I135" i="29"/>
  <c r="H135" i="29"/>
  <c r="I134" i="29"/>
  <c r="H134" i="29"/>
  <c r="O133" i="29"/>
  <c r="I133" i="29"/>
  <c r="H133" i="29"/>
  <c r="I132" i="29"/>
  <c r="H132" i="29"/>
  <c r="O131" i="29"/>
  <c r="I131" i="29"/>
  <c r="H131" i="29"/>
  <c r="I130" i="29"/>
  <c r="H130" i="29"/>
  <c r="O129" i="29"/>
  <c r="I129" i="29"/>
  <c r="H129" i="29"/>
  <c r="I128" i="29"/>
  <c r="H128" i="29"/>
  <c r="O127" i="29"/>
  <c r="I127" i="29"/>
  <c r="H127" i="29"/>
  <c r="I126" i="29"/>
  <c r="H126" i="29"/>
  <c r="O125" i="29"/>
  <c r="I125" i="29"/>
  <c r="H125" i="29"/>
  <c r="I124" i="29"/>
  <c r="H124" i="29"/>
  <c r="O123" i="29"/>
  <c r="I123" i="29"/>
  <c r="H123" i="29"/>
  <c r="I122" i="29"/>
  <c r="H122" i="29"/>
  <c r="O121" i="29"/>
  <c r="K121" i="29"/>
  <c r="I121" i="29"/>
  <c r="H121" i="29"/>
  <c r="O120" i="29"/>
  <c r="I120" i="29"/>
  <c r="H120" i="29"/>
  <c r="I119" i="29"/>
  <c r="H119" i="29"/>
  <c r="K118" i="29"/>
  <c r="I118" i="29"/>
  <c r="H118" i="29"/>
  <c r="O117" i="29"/>
  <c r="K117" i="29"/>
  <c r="I117" i="29"/>
  <c r="H117" i="29"/>
  <c r="I116" i="29"/>
  <c r="H116" i="29"/>
  <c r="I115" i="29"/>
  <c r="H115" i="29"/>
  <c r="I114" i="29"/>
  <c r="H114" i="29"/>
  <c r="O113" i="29"/>
  <c r="K113" i="29"/>
  <c r="I113" i="29"/>
  <c r="H113" i="29"/>
  <c r="O112" i="29"/>
  <c r="K112" i="29"/>
  <c r="I112" i="29"/>
  <c r="H112" i="29"/>
  <c r="I111" i="29"/>
  <c r="H111" i="29"/>
  <c r="K110" i="29"/>
  <c r="I110" i="29"/>
  <c r="H110" i="29"/>
  <c r="O109" i="29"/>
  <c r="K109" i="29"/>
  <c r="I109" i="29"/>
  <c r="H109" i="29"/>
  <c r="I108" i="29"/>
  <c r="H108" i="29"/>
  <c r="I107" i="29"/>
  <c r="H107" i="29"/>
  <c r="I106" i="29"/>
  <c r="H106" i="29"/>
  <c r="O105" i="29"/>
  <c r="K105" i="29"/>
  <c r="I105" i="29"/>
  <c r="H105" i="29"/>
  <c r="O104" i="29"/>
  <c r="K104" i="29"/>
  <c r="I104" i="29"/>
  <c r="H104" i="29"/>
  <c r="I103" i="29"/>
  <c r="H103" i="29"/>
  <c r="K102" i="29"/>
  <c r="I102" i="29"/>
  <c r="H102" i="29"/>
  <c r="O101" i="29"/>
  <c r="K101" i="29"/>
  <c r="I101" i="29"/>
  <c r="H101" i="29"/>
  <c r="O100" i="29"/>
  <c r="I100" i="29"/>
  <c r="H100" i="29"/>
  <c r="I99" i="29"/>
  <c r="H99" i="29"/>
  <c r="I98" i="29"/>
  <c r="H98" i="29"/>
  <c r="O97" i="29"/>
  <c r="K97" i="29"/>
  <c r="I97" i="29"/>
  <c r="H97" i="29"/>
  <c r="O96" i="29"/>
  <c r="K96" i="29"/>
  <c r="I96" i="29"/>
  <c r="H96" i="29"/>
  <c r="I95" i="29"/>
  <c r="H95" i="29"/>
  <c r="K94" i="29"/>
  <c r="I94" i="29"/>
  <c r="H94" i="29"/>
  <c r="O93" i="29"/>
  <c r="K93" i="29"/>
  <c r="I93" i="29"/>
  <c r="H93" i="29"/>
  <c r="I92" i="29"/>
  <c r="H92" i="29"/>
  <c r="M91" i="29"/>
  <c r="K91" i="29"/>
  <c r="I91" i="29"/>
  <c r="H91" i="29"/>
  <c r="O90" i="29"/>
  <c r="I90" i="29"/>
  <c r="H90" i="29"/>
  <c r="O89" i="29"/>
  <c r="M89" i="29"/>
  <c r="K89" i="29"/>
  <c r="I89" i="29"/>
  <c r="H89" i="29"/>
  <c r="I88" i="29"/>
  <c r="H88" i="29"/>
  <c r="M87" i="29"/>
  <c r="K87" i="29"/>
  <c r="I87" i="29"/>
  <c r="H87" i="29"/>
  <c r="O86" i="29"/>
  <c r="I86" i="29"/>
  <c r="H86" i="29"/>
  <c r="O85" i="29"/>
  <c r="M85" i="29"/>
  <c r="K85" i="29"/>
  <c r="I85" i="29"/>
  <c r="H85" i="29"/>
  <c r="I84" i="29"/>
  <c r="H84" i="29"/>
  <c r="M83" i="29"/>
  <c r="K83" i="29"/>
  <c r="I83" i="29"/>
  <c r="H83" i="29"/>
  <c r="O82" i="29"/>
  <c r="I82" i="29"/>
  <c r="H82" i="29"/>
  <c r="O81" i="29"/>
  <c r="M81" i="29"/>
  <c r="K81" i="29"/>
  <c r="I81" i="29"/>
  <c r="H81" i="29"/>
  <c r="I80" i="29"/>
  <c r="H80" i="29"/>
  <c r="M79" i="29"/>
  <c r="K79" i="29"/>
  <c r="I79" i="29"/>
  <c r="H79" i="29"/>
  <c r="O78" i="29"/>
  <c r="I78" i="29"/>
  <c r="H78" i="29"/>
  <c r="O77" i="29"/>
  <c r="M77" i="29"/>
  <c r="K77" i="29"/>
  <c r="I77" i="29"/>
  <c r="H77" i="29"/>
  <c r="I76" i="29"/>
  <c r="H76" i="29"/>
  <c r="M75" i="29"/>
  <c r="K75" i="29"/>
  <c r="I75" i="29"/>
  <c r="H75" i="29"/>
  <c r="O74" i="29"/>
  <c r="K74" i="29"/>
  <c r="I74" i="29"/>
  <c r="N74" i="29" s="1"/>
  <c r="H74" i="29"/>
  <c r="O73" i="29"/>
  <c r="N73" i="29"/>
  <c r="K73" i="29"/>
  <c r="I73" i="29"/>
  <c r="M73" i="29" s="1"/>
  <c r="H73" i="29"/>
  <c r="O72" i="29"/>
  <c r="N72" i="29"/>
  <c r="K72" i="29"/>
  <c r="I72" i="29"/>
  <c r="M72" i="29" s="1"/>
  <c r="H72" i="29"/>
  <c r="O71" i="29"/>
  <c r="N71" i="29"/>
  <c r="K71" i="29"/>
  <c r="I71" i="29"/>
  <c r="M71" i="29" s="1"/>
  <c r="H71" i="29"/>
  <c r="O70" i="29"/>
  <c r="N70" i="29"/>
  <c r="K70" i="29"/>
  <c r="I70" i="29"/>
  <c r="M70" i="29" s="1"/>
  <c r="H70" i="29"/>
  <c r="O69" i="29"/>
  <c r="N69" i="29"/>
  <c r="K69" i="29"/>
  <c r="I69" i="29"/>
  <c r="M69" i="29" s="1"/>
  <c r="H69" i="29"/>
  <c r="O68" i="29"/>
  <c r="N68" i="29"/>
  <c r="K68" i="29"/>
  <c r="I68" i="29"/>
  <c r="M68" i="29" s="1"/>
  <c r="H68" i="29"/>
  <c r="O67" i="29"/>
  <c r="N67" i="29"/>
  <c r="K67" i="29"/>
  <c r="I67" i="29"/>
  <c r="M67" i="29" s="1"/>
  <c r="H67" i="29"/>
  <c r="O66" i="29"/>
  <c r="N66" i="29"/>
  <c r="K66" i="29"/>
  <c r="I66" i="29"/>
  <c r="M66" i="29" s="1"/>
  <c r="H66" i="29"/>
  <c r="O65" i="29"/>
  <c r="N65" i="29"/>
  <c r="K65" i="29"/>
  <c r="I65" i="29"/>
  <c r="M65" i="29" s="1"/>
  <c r="H65" i="29"/>
  <c r="O64" i="29"/>
  <c r="N64" i="29"/>
  <c r="K64" i="29"/>
  <c r="I64" i="29"/>
  <c r="M64" i="29" s="1"/>
  <c r="H64" i="29"/>
  <c r="O63" i="29"/>
  <c r="N63" i="29"/>
  <c r="K63" i="29"/>
  <c r="I63" i="29"/>
  <c r="M63" i="29" s="1"/>
  <c r="H63" i="29"/>
  <c r="O62" i="29"/>
  <c r="N62" i="29"/>
  <c r="K62" i="29"/>
  <c r="I62" i="29"/>
  <c r="M62" i="29" s="1"/>
  <c r="H62" i="29"/>
  <c r="O61" i="29"/>
  <c r="N61" i="29"/>
  <c r="K61" i="29"/>
  <c r="I61" i="29"/>
  <c r="M61" i="29" s="1"/>
  <c r="H61" i="29"/>
  <c r="O60" i="29"/>
  <c r="N60" i="29"/>
  <c r="K60" i="29"/>
  <c r="I60" i="29"/>
  <c r="M60" i="29" s="1"/>
  <c r="H60" i="29"/>
  <c r="O59" i="29"/>
  <c r="N59" i="29"/>
  <c r="K59" i="29"/>
  <c r="I59" i="29"/>
  <c r="M59" i="29" s="1"/>
  <c r="H59" i="29"/>
  <c r="O58" i="29"/>
  <c r="N58" i="29"/>
  <c r="K58" i="29"/>
  <c r="I58" i="29"/>
  <c r="M58" i="29" s="1"/>
  <c r="H58" i="29"/>
  <c r="O57" i="29"/>
  <c r="N57" i="29"/>
  <c r="K57" i="29"/>
  <c r="I57" i="29"/>
  <c r="M57" i="29" s="1"/>
  <c r="H57" i="29"/>
  <c r="O56" i="29"/>
  <c r="N56" i="29"/>
  <c r="K56" i="29"/>
  <c r="I56" i="29"/>
  <c r="M56" i="29" s="1"/>
  <c r="H56" i="29"/>
  <c r="O55" i="29"/>
  <c r="N55" i="29"/>
  <c r="K55" i="29"/>
  <c r="I55" i="29"/>
  <c r="M55" i="29" s="1"/>
  <c r="H55" i="29"/>
  <c r="O54" i="29"/>
  <c r="N54" i="29"/>
  <c r="K54" i="29"/>
  <c r="I54" i="29"/>
  <c r="M54" i="29" s="1"/>
  <c r="H54" i="29"/>
  <c r="O53" i="29"/>
  <c r="N53" i="29"/>
  <c r="K53" i="29"/>
  <c r="I53" i="29"/>
  <c r="M53" i="29" s="1"/>
  <c r="H53" i="29"/>
  <c r="O52" i="29"/>
  <c r="N52" i="29"/>
  <c r="M52" i="29"/>
  <c r="L52" i="29"/>
  <c r="K52" i="29"/>
  <c r="P52" i="29" s="1"/>
  <c r="I52" i="29"/>
  <c r="H52" i="29"/>
  <c r="O51" i="29"/>
  <c r="N51" i="29"/>
  <c r="M51" i="29"/>
  <c r="L51" i="29"/>
  <c r="K51" i="29"/>
  <c r="P51" i="29" s="1"/>
  <c r="I51" i="29"/>
  <c r="H51" i="29"/>
  <c r="O50" i="29"/>
  <c r="N50" i="29"/>
  <c r="M50" i="29"/>
  <c r="L50" i="29"/>
  <c r="K50" i="29"/>
  <c r="P50" i="29" s="1"/>
  <c r="I50" i="29"/>
  <c r="H50" i="29"/>
  <c r="O49" i="29"/>
  <c r="N49" i="29"/>
  <c r="M49" i="29"/>
  <c r="L49" i="29"/>
  <c r="K49" i="29"/>
  <c r="P49" i="29" s="1"/>
  <c r="I49" i="29"/>
  <c r="H49" i="29"/>
  <c r="O48" i="29"/>
  <c r="N48" i="29"/>
  <c r="M48" i="29"/>
  <c r="L48" i="29"/>
  <c r="K48" i="29"/>
  <c r="P48" i="29" s="1"/>
  <c r="I48" i="29"/>
  <c r="H48" i="29"/>
  <c r="N47" i="29"/>
  <c r="M47" i="29"/>
  <c r="I47" i="29"/>
  <c r="L47" i="29" s="1"/>
  <c r="O45" i="29"/>
  <c r="N45" i="29"/>
  <c r="M45" i="29"/>
  <c r="L45" i="29"/>
  <c r="P45" i="29" s="1"/>
  <c r="K45" i="29"/>
  <c r="I45" i="29"/>
  <c r="H45" i="29"/>
  <c r="O44" i="29"/>
  <c r="N44" i="29"/>
  <c r="M44" i="29"/>
  <c r="L44" i="29"/>
  <c r="P44" i="29" s="1"/>
  <c r="K44" i="29"/>
  <c r="I44" i="29"/>
  <c r="H44" i="29"/>
  <c r="O43" i="29"/>
  <c r="N43" i="29"/>
  <c r="M43" i="29"/>
  <c r="L43" i="29"/>
  <c r="P43" i="29" s="1"/>
  <c r="K43" i="29"/>
  <c r="I43" i="29"/>
  <c r="H43" i="29"/>
  <c r="O42" i="29"/>
  <c r="N42" i="29"/>
  <c r="M42" i="29"/>
  <c r="L42" i="29"/>
  <c r="P42" i="29" s="1"/>
  <c r="K42" i="29"/>
  <c r="I42" i="29"/>
  <c r="H42" i="29"/>
  <c r="O41" i="29"/>
  <c r="N41" i="29"/>
  <c r="M41" i="29"/>
  <c r="L41" i="29"/>
  <c r="K41" i="29"/>
  <c r="I41" i="29"/>
  <c r="H41" i="29"/>
  <c r="O40" i="29"/>
  <c r="N40" i="29"/>
  <c r="M40" i="29"/>
  <c r="L40" i="29"/>
  <c r="K40" i="29"/>
  <c r="I40" i="29"/>
  <c r="H40" i="29"/>
  <c r="O39" i="29"/>
  <c r="N39" i="29"/>
  <c r="M39" i="29"/>
  <c r="L39" i="29"/>
  <c r="K39" i="29"/>
  <c r="I39" i="29"/>
  <c r="H39" i="29"/>
  <c r="O38" i="29"/>
  <c r="N38" i="29"/>
  <c r="M38" i="29"/>
  <c r="L38" i="29"/>
  <c r="K38" i="29"/>
  <c r="I38" i="29"/>
  <c r="H38" i="29"/>
  <c r="O37" i="29"/>
  <c r="N37" i="29"/>
  <c r="M37" i="29"/>
  <c r="L37" i="29"/>
  <c r="P37" i="29" s="1"/>
  <c r="K37" i="29"/>
  <c r="I37" i="29"/>
  <c r="H37" i="29"/>
  <c r="O36" i="29"/>
  <c r="N36" i="29"/>
  <c r="M36" i="29"/>
  <c r="L36" i="29"/>
  <c r="P36" i="29" s="1"/>
  <c r="K36" i="29"/>
  <c r="I36" i="29"/>
  <c r="H36" i="29"/>
  <c r="O35" i="29"/>
  <c r="N35" i="29"/>
  <c r="M35" i="29"/>
  <c r="L35" i="29"/>
  <c r="P35" i="29" s="1"/>
  <c r="K35" i="29"/>
  <c r="I35" i="29"/>
  <c r="H35" i="29"/>
  <c r="O34" i="29"/>
  <c r="N34" i="29"/>
  <c r="M34" i="29"/>
  <c r="L34" i="29"/>
  <c r="P34" i="29" s="1"/>
  <c r="K34" i="29"/>
  <c r="I34" i="29"/>
  <c r="H34" i="29"/>
  <c r="O33" i="29"/>
  <c r="N33" i="29"/>
  <c r="M33" i="29"/>
  <c r="L33" i="29"/>
  <c r="P33" i="29" s="1"/>
  <c r="K33" i="29"/>
  <c r="I33" i="29"/>
  <c r="H33" i="29"/>
  <c r="O32" i="29"/>
  <c r="N32" i="29"/>
  <c r="M32" i="29"/>
  <c r="L32" i="29"/>
  <c r="P32" i="29" s="1"/>
  <c r="K32" i="29"/>
  <c r="I32" i="29"/>
  <c r="H32" i="29"/>
  <c r="O31" i="29"/>
  <c r="N31" i="29"/>
  <c r="M31" i="29"/>
  <c r="L31" i="29"/>
  <c r="P31" i="29" s="1"/>
  <c r="K31" i="29"/>
  <c r="I31" i="29"/>
  <c r="H31" i="29"/>
  <c r="O30" i="29"/>
  <c r="N30" i="29"/>
  <c r="M30" i="29"/>
  <c r="L30" i="29"/>
  <c r="P30" i="29" s="1"/>
  <c r="K30" i="29"/>
  <c r="I30" i="29"/>
  <c r="H30" i="29"/>
  <c r="O29" i="29"/>
  <c r="N29" i="29"/>
  <c r="M29" i="29"/>
  <c r="L29" i="29"/>
  <c r="P29" i="29" s="1"/>
  <c r="K29" i="29"/>
  <c r="I29" i="29"/>
  <c r="H29" i="29"/>
  <c r="O27" i="29"/>
  <c r="N27" i="29"/>
  <c r="M27" i="29"/>
  <c r="L27" i="29"/>
  <c r="P27" i="29" s="1"/>
  <c r="K27" i="29"/>
  <c r="I27" i="29"/>
  <c r="H27" i="29"/>
  <c r="O26" i="29"/>
  <c r="N26" i="29"/>
  <c r="M26" i="29"/>
  <c r="L26" i="29"/>
  <c r="P26" i="29" s="1"/>
  <c r="K26" i="29"/>
  <c r="I26" i="29"/>
  <c r="H26" i="29"/>
  <c r="O25" i="29"/>
  <c r="N25" i="29"/>
  <c r="M25" i="29"/>
  <c r="L25" i="29"/>
  <c r="P25" i="29" s="1"/>
  <c r="K25" i="29"/>
  <c r="I25" i="29"/>
  <c r="H25" i="29"/>
  <c r="J24" i="29"/>
  <c r="H24" i="29"/>
  <c r="J23" i="29"/>
  <c r="I23" i="29" s="1"/>
  <c r="H23" i="29"/>
  <c r="J22" i="29"/>
  <c r="I22" i="29" s="1"/>
  <c r="H22" i="29"/>
  <c r="O21" i="29"/>
  <c r="N21" i="29"/>
  <c r="M21" i="29"/>
  <c r="L21" i="29"/>
  <c r="K21" i="29"/>
  <c r="P21" i="29" s="1"/>
  <c r="H21" i="29"/>
  <c r="H20" i="29"/>
  <c r="O19" i="29"/>
  <c r="N19" i="29"/>
  <c r="M19" i="29"/>
  <c r="L19" i="29"/>
  <c r="K19" i="29"/>
  <c r="P19" i="29" s="1"/>
  <c r="I19" i="29"/>
  <c r="H19" i="29"/>
  <c r="O18" i="29"/>
  <c r="N18" i="29"/>
  <c r="M18" i="29"/>
  <c r="L18" i="29"/>
  <c r="K18" i="29"/>
  <c r="P18" i="29" s="1"/>
  <c r="I18" i="29"/>
  <c r="H18" i="29"/>
  <c r="O17" i="29"/>
  <c r="N17" i="29"/>
  <c r="M17" i="29"/>
  <c r="L17" i="29"/>
  <c r="K17" i="29"/>
  <c r="P17" i="29" s="1"/>
  <c r="I17" i="29"/>
  <c r="H17" i="29"/>
  <c r="O16" i="29"/>
  <c r="N16" i="29"/>
  <c r="M16" i="29"/>
  <c r="L16" i="29"/>
  <c r="K16" i="29"/>
  <c r="P16" i="29" s="1"/>
  <c r="I16" i="29"/>
  <c r="H16" i="29"/>
  <c r="O15" i="29"/>
  <c r="N15" i="29"/>
  <c r="M15" i="29"/>
  <c r="L15" i="29"/>
  <c r="K15" i="29"/>
  <c r="P15" i="29" s="1"/>
  <c r="I15" i="29"/>
  <c r="H15" i="29"/>
  <c r="O14" i="29"/>
  <c r="N14" i="29"/>
  <c r="M14" i="29"/>
  <c r="L14" i="29"/>
  <c r="K14" i="29"/>
  <c r="I14" i="29"/>
  <c r="H14" i="29"/>
  <c r="O13" i="29"/>
  <c r="N13" i="29"/>
  <c r="M13" i="29"/>
  <c r="L13" i="29"/>
  <c r="K13" i="29"/>
  <c r="P13" i="29" s="1"/>
  <c r="I13" i="29"/>
  <c r="H13" i="29"/>
  <c r="O12" i="29"/>
  <c r="N12" i="29"/>
  <c r="M12" i="29"/>
  <c r="L12" i="29"/>
  <c r="K12" i="29"/>
  <c r="P12" i="29" s="1"/>
  <c r="I12" i="29"/>
  <c r="H12" i="29"/>
  <c r="O11" i="29"/>
  <c r="N11" i="29"/>
  <c r="M11" i="29"/>
  <c r="L11" i="29"/>
  <c r="K11" i="29"/>
  <c r="P11" i="29" s="1"/>
  <c r="I11" i="29"/>
  <c r="H11" i="29"/>
  <c r="H10" i="29"/>
  <c r="H9" i="29"/>
  <c r="H8" i="29"/>
  <c r="H7" i="29"/>
  <c r="H6" i="29"/>
  <c r="H5" i="29"/>
  <c r="P4" i="29"/>
  <c r="H4" i="29"/>
  <c r="H3" i="29"/>
  <c r="C2" i="29"/>
  <c r="K2" i="29" s="1"/>
  <c r="H155" i="28"/>
  <c r="H154" i="28"/>
  <c r="H153" i="28"/>
  <c r="H152" i="28"/>
  <c r="I151" i="28"/>
  <c r="M151" i="28" s="1"/>
  <c r="H151" i="28"/>
  <c r="K150" i="28"/>
  <c r="I150" i="28"/>
  <c r="H150" i="28"/>
  <c r="I149" i="28"/>
  <c r="H149" i="28"/>
  <c r="I148" i="28"/>
  <c r="M148" i="28" s="1"/>
  <c r="H148" i="28"/>
  <c r="I147" i="28"/>
  <c r="H147" i="28"/>
  <c r="I146" i="28"/>
  <c r="H146" i="28"/>
  <c r="I145" i="28"/>
  <c r="H145" i="28"/>
  <c r="I144" i="28"/>
  <c r="H144" i="28"/>
  <c r="M143" i="28"/>
  <c r="I143" i="28"/>
  <c r="L143" i="28" s="1"/>
  <c r="H143" i="28"/>
  <c r="I142" i="28"/>
  <c r="H142" i="28"/>
  <c r="I141" i="28"/>
  <c r="H141" i="28"/>
  <c r="I140" i="28"/>
  <c r="M140" i="28" s="1"/>
  <c r="H140" i="28"/>
  <c r="I139" i="28"/>
  <c r="H139" i="28"/>
  <c r="I138" i="28"/>
  <c r="H138" i="28"/>
  <c r="I137" i="28"/>
  <c r="H137" i="28"/>
  <c r="I136" i="28"/>
  <c r="H136" i="28"/>
  <c r="M135" i="28"/>
  <c r="I135" i="28"/>
  <c r="L135" i="28" s="1"/>
  <c r="H135" i="28"/>
  <c r="I134" i="28"/>
  <c r="K134" i="28" s="1"/>
  <c r="H134" i="28"/>
  <c r="I133" i="28"/>
  <c r="H133" i="28"/>
  <c r="I132" i="28"/>
  <c r="H132" i="28"/>
  <c r="I131" i="28"/>
  <c r="H131" i="28"/>
  <c r="I130" i="28"/>
  <c r="H130" i="28"/>
  <c r="L129" i="28"/>
  <c r="K129" i="28"/>
  <c r="I129" i="28"/>
  <c r="M129" i="28" s="1"/>
  <c r="H129" i="28"/>
  <c r="I128" i="28"/>
  <c r="H128" i="28"/>
  <c r="I127" i="28"/>
  <c r="H127" i="28"/>
  <c r="I126" i="28"/>
  <c r="H126" i="28"/>
  <c r="I125" i="28"/>
  <c r="H125" i="28"/>
  <c r="I124" i="28"/>
  <c r="H124" i="28"/>
  <c r="I123" i="28"/>
  <c r="H123" i="28"/>
  <c r="I122" i="28"/>
  <c r="H122" i="28"/>
  <c r="L121" i="28"/>
  <c r="K121" i="28"/>
  <c r="I121" i="28"/>
  <c r="M121" i="28" s="1"/>
  <c r="H121" i="28"/>
  <c r="I120" i="28"/>
  <c r="H120" i="28"/>
  <c r="I119" i="28"/>
  <c r="H119" i="28"/>
  <c r="I118" i="28"/>
  <c r="H118" i="28"/>
  <c r="I117" i="28"/>
  <c r="H117" i="28"/>
  <c r="I116" i="28"/>
  <c r="H116" i="28"/>
  <c r="I115" i="28"/>
  <c r="H115" i="28"/>
  <c r="I114" i="28"/>
  <c r="H114" i="28"/>
  <c r="L113" i="28"/>
  <c r="K113" i="28"/>
  <c r="I113" i="28"/>
  <c r="M113" i="28" s="1"/>
  <c r="H113" i="28"/>
  <c r="I112" i="28"/>
  <c r="H112" i="28"/>
  <c r="I111" i="28"/>
  <c r="H111" i="28"/>
  <c r="I110" i="28"/>
  <c r="H110" i="28"/>
  <c r="I109" i="28"/>
  <c r="H109" i="28"/>
  <c r="I108" i="28"/>
  <c r="H108" i="28"/>
  <c r="I107" i="28"/>
  <c r="H107" i="28"/>
  <c r="I106" i="28"/>
  <c r="N106" i="28" s="1"/>
  <c r="H106" i="28"/>
  <c r="M105" i="28"/>
  <c r="L105" i="28"/>
  <c r="I105" i="28"/>
  <c r="N105" i="28" s="1"/>
  <c r="H105" i="28"/>
  <c r="I104" i="28"/>
  <c r="H104" i="28"/>
  <c r="I103" i="28"/>
  <c r="H103" i="28"/>
  <c r="I102" i="28"/>
  <c r="N102" i="28" s="1"/>
  <c r="H102" i="28"/>
  <c r="M101" i="28"/>
  <c r="L101" i="28"/>
  <c r="I101" i="28"/>
  <c r="N101" i="28" s="1"/>
  <c r="H101" i="28"/>
  <c r="I100" i="28"/>
  <c r="H100" i="28"/>
  <c r="M99" i="28"/>
  <c r="L99" i="28"/>
  <c r="K99" i="28"/>
  <c r="I99" i="28"/>
  <c r="N99" i="28" s="1"/>
  <c r="H99" i="28"/>
  <c r="I98" i="28"/>
  <c r="K98" i="28" s="1"/>
  <c r="H98" i="28"/>
  <c r="I97" i="28"/>
  <c r="H97" i="28"/>
  <c r="I96" i="28"/>
  <c r="N96" i="28" s="1"/>
  <c r="H96" i="28"/>
  <c r="I95" i="28"/>
  <c r="N95" i="28" s="1"/>
  <c r="H95" i="28"/>
  <c r="O94" i="28"/>
  <c r="I94" i="28"/>
  <c r="N94" i="28" s="1"/>
  <c r="H94" i="28"/>
  <c r="I93" i="28"/>
  <c r="H93" i="28"/>
  <c r="I92" i="28"/>
  <c r="H92" i="28"/>
  <c r="M91" i="28"/>
  <c r="L91" i="28"/>
  <c r="I91" i="28"/>
  <c r="N91" i="28" s="1"/>
  <c r="H91" i="28"/>
  <c r="K90" i="28"/>
  <c r="I90" i="28"/>
  <c r="H90" i="28"/>
  <c r="I89" i="28"/>
  <c r="H89" i="28"/>
  <c r="O88" i="28"/>
  <c r="N88" i="28"/>
  <c r="M88" i="28"/>
  <c r="L88" i="28"/>
  <c r="K88" i="28"/>
  <c r="I88" i="28"/>
  <c r="H88" i="28"/>
  <c r="O87" i="28"/>
  <c r="N87" i="28"/>
  <c r="M87" i="28"/>
  <c r="L87" i="28"/>
  <c r="K87" i="28"/>
  <c r="I87" i="28"/>
  <c r="H87" i="28"/>
  <c r="O86" i="28"/>
  <c r="N86" i="28"/>
  <c r="M86" i="28"/>
  <c r="L86" i="28"/>
  <c r="K86" i="28"/>
  <c r="P86" i="28" s="1"/>
  <c r="I86" i="28"/>
  <c r="H86" i="28"/>
  <c r="O85" i="28"/>
  <c r="N85" i="28"/>
  <c r="M85" i="28"/>
  <c r="L85" i="28"/>
  <c r="K85" i="28"/>
  <c r="I85" i="28"/>
  <c r="H85" i="28"/>
  <c r="O84" i="28"/>
  <c r="N84" i="28"/>
  <c r="M84" i="28"/>
  <c r="L84" i="28"/>
  <c r="K84" i="28"/>
  <c r="I84" i="28"/>
  <c r="H84" i="28"/>
  <c r="I83" i="28"/>
  <c r="N83" i="28" s="1"/>
  <c r="I82" i="28"/>
  <c r="M82" i="28" s="1"/>
  <c r="H82" i="28"/>
  <c r="O81" i="28"/>
  <c r="K81" i="28"/>
  <c r="I81" i="28"/>
  <c r="H81" i="28"/>
  <c r="O80" i="28"/>
  <c r="N80" i="28"/>
  <c r="L80" i="28"/>
  <c r="I80" i="28"/>
  <c r="M80" i="28" s="1"/>
  <c r="H80" i="28"/>
  <c r="I79" i="28"/>
  <c r="H79" i="28"/>
  <c r="I78" i="28"/>
  <c r="K78" i="28" s="1"/>
  <c r="H78" i="28"/>
  <c r="I77" i="28"/>
  <c r="H77" i="28"/>
  <c r="I76" i="28"/>
  <c r="M76" i="28" s="1"/>
  <c r="H76" i="28"/>
  <c r="I75" i="28"/>
  <c r="M75" i="28" s="1"/>
  <c r="H75" i="28"/>
  <c r="I74" i="28"/>
  <c r="H74" i="28"/>
  <c r="N73" i="28"/>
  <c r="L73" i="28"/>
  <c r="K73" i="28"/>
  <c r="I73" i="28"/>
  <c r="M73" i="28" s="1"/>
  <c r="H73" i="28"/>
  <c r="O72" i="28"/>
  <c r="N72" i="28"/>
  <c r="I72" i="28"/>
  <c r="M72" i="28" s="1"/>
  <c r="H72" i="28"/>
  <c r="O71" i="28"/>
  <c r="K71" i="28"/>
  <c r="I71" i="28"/>
  <c r="H71" i="28"/>
  <c r="I70" i="28"/>
  <c r="K70" i="28" s="1"/>
  <c r="H70" i="28"/>
  <c r="I69" i="28"/>
  <c r="H69" i="28"/>
  <c r="I68" i="28"/>
  <c r="M68" i="28" s="1"/>
  <c r="H68" i="28"/>
  <c r="I67" i="28"/>
  <c r="M67" i="28" s="1"/>
  <c r="H67" i="28"/>
  <c r="O66" i="28"/>
  <c r="I66" i="28"/>
  <c r="M66" i="28" s="1"/>
  <c r="H66" i="28"/>
  <c r="N65" i="28"/>
  <c r="L65" i="28"/>
  <c r="I65" i="28"/>
  <c r="M65" i="28" s="1"/>
  <c r="H65" i="28"/>
  <c r="I64" i="28"/>
  <c r="H64" i="28"/>
  <c r="N63" i="28"/>
  <c r="L63" i="28"/>
  <c r="K63" i="28"/>
  <c r="I63" i="28"/>
  <c r="M63" i="28" s="1"/>
  <c r="H63" i="28"/>
  <c r="H62" i="28"/>
  <c r="O61" i="28"/>
  <c r="M61" i="28"/>
  <c r="L61" i="28"/>
  <c r="K61" i="28"/>
  <c r="I61" i="28"/>
  <c r="N61" i="28" s="1"/>
  <c r="H61" i="28"/>
  <c r="N60" i="28"/>
  <c r="K60" i="28"/>
  <c r="I60" i="28"/>
  <c r="O60" i="28" s="1"/>
  <c r="H60" i="28"/>
  <c r="N59" i="28"/>
  <c r="M59" i="28"/>
  <c r="I59" i="28"/>
  <c r="H59" i="28"/>
  <c r="M58" i="28"/>
  <c r="L58" i="28"/>
  <c r="I58" i="28"/>
  <c r="O58" i="28" s="1"/>
  <c r="H58" i="28"/>
  <c r="O57" i="28"/>
  <c r="M57" i="28"/>
  <c r="L57" i="28"/>
  <c r="K57" i="28"/>
  <c r="I57" i="28"/>
  <c r="N57" i="28" s="1"/>
  <c r="H57" i="28"/>
  <c r="I56" i="28"/>
  <c r="H56" i="28"/>
  <c r="I55" i="28"/>
  <c r="N55" i="28" s="1"/>
  <c r="H55" i="28"/>
  <c r="M54" i="28"/>
  <c r="L54" i="28"/>
  <c r="I54" i="28"/>
  <c r="O54" i="28" s="1"/>
  <c r="H54" i="28"/>
  <c r="O53" i="28"/>
  <c r="M53" i="28"/>
  <c r="L53" i="28"/>
  <c r="K53" i="28"/>
  <c r="I53" i="28"/>
  <c r="N53" i="28" s="1"/>
  <c r="H53" i="28"/>
  <c r="O52" i="28"/>
  <c r="I52" i="28"/>
  <c r="H52" i="28"/>
  <c r="I51" i="28"/>
  <c r="H51" i="28"/>
  <c r="M50" i="28"/>
  <c r="L50" i="28"/>
  <c r="I50" i="28"/>
  <c r="O50" i="28" s="1"/>
  <c r="H50" i="28"/>
  <c r="O49" i="28"/>
  <c r="M49" i="28"/>
  <c r="L49" i="28"/>
  <c r="K49" i="28"/>
  <c r="I49" i="28"/>
  <c r="N49" i="28" s="1"/>
  <c r="H49" i="28"/>
  <c r="O48" i="28"/>
  <c r="N48" i="28"/>
  <c r="I48" i="28"/>
  <c r="C48" i="28"/>
  <c r="N47" i="28"/>
  <c r="M47" i="28"/>
  <c r="L47" i="28"/>
  <c r="I47" i="28"/>
  <c r="O47" i="28" s="1"/>
  <c r="C47" i="28"/>
  <c r="O46" i="28"/>
  <c r="I46" i="28"/>
  <c r="M46" i="28" s="1"/>
  <c r="C46" i="28"/>
  <c r="K46" i="28" s="1"/>
  <c r="O45" i="28"/>
  <c r="I45" i="28"/>
  <c r="N45" i="28" s="1"/>
  <c r="C45" i="28"/>
  <c r="I44" i="28"/>
  <c r="O44" i="28" s="1"/>
  <c r="H44" i="28"/>
  <c r="C44" i="28"/>
  <c r="I43" i="28"/>
  <c r="C43" i="28"/>
  <c r="H43" i="28" s="1"/>
  <c r="I42" i="28"/>
  <c r="C42" i="28"/>
  <c r="K42" i="28" s="1"/>
  <c r="M41" i="28"/>
  <c r="L41" i="28"/>
  <c r="I41" i="28"/>
  <c r="O41" i="28" s="1"/>
  <c r="C41" i="28"/>
  <c r="K41" i="28" s="1"/>
  <c r="M40" i="28"/>
  <c r="L40" i="28"/>
  <c r="I40" i="28"/>
  <c r="O40" i="28" s="1"/>
  <c r="C40" i="28"/>
  <c r="K40" i="28" s="1"/>
  <c r="O39" i="28"/>
  <c r="I39" i="28"/>
  <c r="H39" i="28"/>
  <c r="C39" i="28"/>
  <c r="I38" i="28"/>
  <c r="C38" i="28"/>
  <c r="I37" i="28"/>
  <c r="C37" i="28"/>
  <c r="I36" i="28"/>
  <c r="O36" i="28" s="1"/>
  <c r="C36" i="28"/>
  <c r="I35" i="28"/>
  <c r="H35" i="28"/>
  <c r="C35" i="28"/>
  <c r="I34" i="28"/>
  <c r="K34" i="28" s="1"/>
  <c r="H34" i="28"/>
  <c r="I33" i="28"/>
  <c r="K33" i="28" s="1"/>
  <c r="H33" i="28"/>
  <c r="I32" i="28"/>
  <c r="K32" i="28" s="1"/>
  <c r="H32" i="28"/>
  <c r="I31" i="28"/>
  <c r="K31" i="28" s="1"/>
  <c r="H31" i="28"/>
  <c r="I30" i="28"/>
  <c r="K30" i="28" s="1"/>
  <c r="H30" i="28"/>
  <c r="K29" i="28"/>
  <c r="I29" i="28"/>
  <c r="H29" i="28"/>
  <c r="I28" i="28"/>
  <c r="K28" i="28" s="1"/>
  <c r="H28" i="28"/>
  <c r="I27" i="28"/>
  <c r="H27" i="28"/>
  <c r="K26" i="28"/>
  <c r="I26" i="28"/>
  <c r="H26" i="28"/>
  <c r="I25" i="28"/>
  <c r="K25" i="28" s="1"/>
  <c r="H25" i="28"/>
  <c r="I24" i="28"/>
  <c r="H24" i="28"/>
  <c r="K23" i="28"/>
  <c r="I23" i="28"/>
  <c r="H23" i="28"/>
  <c r="I22" i="28"/>
  <c r="C22" i="28"/>
  <c r="H22" i="28" s="1"/>
  <c r="M21" i="28"/>
  <c r="L21" i="28"/>
  <c r="I21" i="28"/>
  <c r="O21" i="28" s="1"/>
  <c r="C21" i="28"/>
  <c r="K21" i="28" s="1"/>
  <c r="M20" i="28"/>
  <c r="L20" i="28"/>
  <c r="I20" i="28"/>
  <c r="K20" i="28" s="1"/>
  <c r="H20" i="28"/>
  <c r="I19" i="28"/>
  <c r="H19" i="28"/>
  <c r="M18" i="28"/>
  <c r="L18" i="28"/>
  <c r="I18" i="28"/>
  <c r="K18" i="28" s="1"/>
  <c r="H18" i="28"/>
  <c r="I17" i="28"/>
  <c r="N17" i="28" s="1"/>
  <c r="H17" i="28"/>
  <c r="M16" i="28"/>
  <c r="L16" i="28"/>
  <c r="I16" i="28"/>
  <c r="K16" i="28" s="1"/>
  <c r="H16" i="28"/>
  <c r="I15" i="28"/>
  <c r="H15" i="28"/>
  <c r="M14" i="28"/>
  <c r="L14" i="28"/>
  <c r="I14" i="28"/>
  <c r="K14" i="28" s="1"/>
  <c r="H14" i="28"/>
  <c r="I13" i="28"/>
  <c r="N13" i="28" s="1"/>
  <c r="H13" i="28"/>
  <c r="M12" i="28"/>
  <c r="L12" i="28"/>
  <c r="I12" i="28"/>
  <c r="K12" i="28" s="1"/>
  <c r="H12" i="28"/>
  <c r="I11" i="28"/>
  <c r="H11" i="28"/>
  <c r="I10" i="28"/>
  <c r="O10" i="28" s="1"/>
  <c r="H10" i="28"/>
  <c r="M9" i="28"/>
  <c r="L9" i="28"/>
  <c r="I9" i="28"/>
  <c r="K9" i="28" s="1"/>
  <c r="H9" i="28"/>
  <c r="I8" i="28"/>
  <c r="O8" i="28" s="1"/>
  <c r="H8" i="28"/>
  <c r="O7" i="28"/>
  <c r="M7" i="28"/>
  <c r="L7" i="28"/>
  <c r="P7" i="28" s="1"/>
  <c r="K7" i="28"/>
  <c r="I7" i="28"/>
  <c r="N7" i="28" s="1"/>
  <c r="H7" i="28"/>
  <c r="O6" i="28"/>
  <c r="I6" i="28"/>
  <c r="H6" i="28"/>
  <c r="N5" i="28"/>
  <c r="M5" i="28"/>
  <c r="L5" i="28"/>
  <c r="I5" i="28"/>
  <c r="K5" i="28" s="1"/>
  <c r="H5" i="28"/>
  <c r="I4" i="28"/>
  <c r="H4" i="28"/>
  <c r="C3" i="28"/>
  <c r="D3" i="28" s="1"/>
  <c r="K11" i="28" l="1"/>
  <c r="N11" i="28"/>
  <c r="M11" i="28"/>
  <c r="M56" i="28"/>
  <c r="L56" i="28"/>
  <c r="M64" i="28"/>
  <c r="N64" i="28"/>
  <c r="L64" i="28"/>
  <c r="N93" i="28"/>
  <c r="L93" i="28"/>
  <c r="K93" i="28"/>
  <c r="N104" i="28"/>
  <c r="P104" i="28" s="1"/>
  <c r="M104" i="28"/>
  <c r="L104" i="28"/>
  <c r="L108" i="28"/>
  <c r="M108" i="28"/>
  <c r="M119" i="28"/>
  <c r="K119" i="28"/>
  <c r="L119" i="28"/>
  <c r="L124" i="28"/>
  <c r="M124" i="28"/>
  <c r="K4" i="28"/>
  <c r="N4" i="28"/>
  <c r="M4" i="28"/>
  <c r="L11" i="28"/>
  <c r="K15" i="28"/>
  <c r="M15" i="28"/>
  <c r="L15" i="28"/>
  <c r="K19" i="28"/>
  <c r="M19" i="28"/>
  <c r="L19" i="28"/>
  <c r="P19" i="28" s="1"/>
  <c r="H21" i="28"/>
  <c r="K36" i="28"/>
  <c r="H36" i="28"/>
  <c r="L51" i="28"/>
  <c r="O51" i="28"/>
  <c r="K51" i="28"/>
  <c r="M52" i="28"/>
  <c r="L52" i="28"/>
  <c r="M55" i="28"/>
  <c r="M79" i="28"/>
  <c r="L79" i="28"/>
  <c r="K79" i="28"/>
  <c r="N92" i="28"/>
  <c r="O92" i="28"/>
  <c r="M92" i="28"/>
  <c r="N100" i="28"/>
  <c r="M100" i="28"/>
  <c r="L100" i="28"/>
  <c r="K104" i="28"/>
  <c r="M137" i="28"/>
  <c r="K137" i="28"/>
  <c r="L137" i="28"/>
  <c r="L4" i="28"/>
  <c r="O11" i="28"/>
  <c r="N15" i="28"/>
  <c r="N19" i="28"/>
  <c r="K22" i="28"/>
  <c r="M38" i="28"/>
  <c r="O38" i="28"/>
  <c r="M39" i="28"/>
  <c r="L39" i="28"/>
  <c r="H41" i="28"/>
  <c r="K48" i="28"/>
  <c r="M51" i="28"/>
  <c r="K52" i="28"/>
  <c r="N56" i="28"/>
  <c r="M71" i="28"/>
  <c r="N71" i="28"/>
  <c r="L71" i="28"/>
  <c r="P71" i="28" s="1"/>
  <c r="N79" i="28"/>
  <c r="M81" i="28"/>
  <c r="N81" i="28"/>
  <c r="L81" i="28"/>
  <c r="P81" i="28" s="1"/>
  <c r="L92" i="28"/>
  <c r="O93" i="28"/>
  <c r="O100" i="28"/>
  <c r="O104" i="28"/>
  <c r="M111" i="28"/>
  <c r="K111" i="28"/>
  <c r="L111" i="28"/>
  <c r="L116" i="28"/>
  <c r="M116" i="28"/>
  <c r="M127" i="28"/>
  <c r="L127" i="28"/>
  <c r="K127" i="28"/>
  <c r="M132" i="28"/>
  <c r="L132" i="28"/>
  <c r="M145" i="28"/>
  <c r="K145" i="28"/>
  <c r="L145" i="28"/>
  <c r="K8" i="28"/>
  <c r="M8" i="28"/>
  <c r="L8" i="28"/>
  <c r="K10" i="28"/>
  <c r="P10" i="28" s="1"/>
  <c r="M10" i="28"/>
  <c r="L10" i="28"/>
  <c r="N37" i="28"/>
  <c r="O37" i="28"/>
  <c r="L55" i="28"/>
  <c r="O55" i="28"/>
  <c r="K55" i="28"/>
  <c r="N8" i="28"/>
  <c r="N10" i="28"/>
  <c r="K13" i="28"/>
  <c r="M13" i="28"/>
  <c r="L13" i="28"/>
  <c r="K17" i="28"/>
  <c r="M17" i="28"/>
  <c r="L17" i="28"/>
  <c r="K47" i="28"/>
  <c r="P47" i="28" s="1"/>
  <c r="H47" i="28"/>
  <c r="K56" i="28"/>
  <c r="O64" i="28"/>
  <c r="M93" i="28"/>
  <c r="K6" i="28"/>
  <c r="N6" i="28"/>
  <c r="M6" i="28"/>
  <c r="O4" i="28"/>
  <c r="L6" i="28"/>
  <c r="O13" i="28"/>
  <c r="O15" i="28"/>
  <c r="O17" i="28"/>
  <c r="O19" i="28"/>
  <c r="N38" i="28"/>
  <c r="N39" i="28"/>
  <c r="H42" i="28"/>
  <c r="M48" i="28"/>
  <c r="L48" i="28"/>
  <c r="N51" i="28"/>
  <c r="N52" i="28"/>
  <c r="O56" i="28"/>
  <c r="L59" i="28"/>
  <c r="O59" i="28"/>
  <c r="K59" i="28"/>
  <c r="M60" i="28"/>
  <c r="L60" i="28"/>
  <c r="M74" i="28"/>
  <c r="O74" i="28"/>
  <c r="O79" i="28"/>
  <c r="P87" i="28"/>
  <c r="P5" i="28"/>
  <c r="O5" i="28"/>
  <c r="N9" i="28"/>
  <c r="N12" i="28"/>
  <c r="P12" i="28" s="1"/>
  <c r="N14" i="28"/>
  <c r="P14" i="28" s="1"/>
  <c r="N16" i="28"/>
  <c r="N18" i="28"/>
  <c r="N20" i="28"/>
  <c r="N21" i="28"/>
  <c r="P21" i="28" s="1"/>
  <c r="N40" i="28"/>
  <c r="N41" i="28"/>
  <c r="N50" i="28"/>
  <c r="N54" i="28"/>
  <c r="N58" i="28"/>
  <c r="O65" i="28"/>
  <c r="P85" i="28"/>
  <c r="O91" i="28"/>
  <c r="O101" i="28"/>
  <c r="O105" i="28"/>
  <c r="K135" i="28"/>
  <c r="P135" i="28" s="1"/>
  <c r="L140" i="28"/>
  <c r="K143" i="28"/>
  <c r="L148" i="28"/>
  <c r="O9" i="28"/>
  <c r="O12" i="28"/>
  <c r="O14" i="28"/>
  <c r="O16" i="28"/>
  <c r="O18" i="28"/>
  <c r="P18" i="28" s="1"/>
  <c r="O20" i="28"/>
  <c r="K38" i="28"/>
  <c r="K39" i="28"/>
  <c r="K44" i="28"/>
  <c r="N46" i="28"/>
  <c r="K50" i="28"/>
  <c r="K54" i="28"/>
  <c r="P54" i="28" s="1"/>
  <c r="K58" i="28"/>
  <c r="P58" i="28" s="1"/>
  <c r="O63" i="28"/>
  <c r="P63" i="28" s="1"/>
  <c r="K65" i="28"/>
  <c r="P65" i="28" s="1"/>
  <c r="L72" i="28"/>
  <c r="O73" i="28"/>
  <c r="P73" i="28" s="1"/>
  <c r="O82" i="28"/>
  <c r="P84" i="28"/>
  <c r="P88" i="28"/>
  <c r="K91" i="28"/>
  <c r="P91" i="28" s="1"/>
  <c r="O99" i="28"/>
  <c r="P99" i="28" s="1"/>
  <c r="K101" i="28"/>
  <c r="K105" i="28"/>
  <c r="L15" i="35"/>
  <c r="H12" i="30" s="1"/>
  <c r="M15" i="35"/>
  <c r="I12" i="30" s="1"/>
  <c r="D11" i="36"/>
  <c r="B13" i="30" s="1"/>
  <c r="E11" i="36"/>
  <c r="C13" i="30" s="1"/>
  <c r="F11" i="36"/>
  <c r="D13" i="30" s="1"/>
  <c r="L7" i="35"/>
  <c r="L10" i="35" s="1"/>
  <c r="K10" i="35"/>
  <c r="F30" i="27" s="1"/>
  <c r="B12" i="30"/>
  <c r="B11" i="30"/>
  <c r="M10" i="35"/>
  <c r="C11" i="30"/>
  <c r="C12" i="30"/>
  <c r="D11" i="30"/>
  <c r="D12" i="30"/>
  <c r="J5" i="29"/>
  <c r="P5" i="29" s="1"/>
  <c r="J7" i="29"/>
  <c r="N7" i="29" s="1"/>
  <c r="J9" i="29"/>
  <c r="L9" i="29" s="1"/>
  <c r="P14" i="29"/>
  <c r="B16" i="30"/>
  <c r="D16" i="30"/>
  <c r="C16" i="30"/>
  <c r="O6" i="29"/>
  <c r="N6" i="29"/>
  <c r="O9" i="29"/>
  <c r="M9" i="29"/>
  <c r="K10" i="29"/>
  <c r="N10" i="29"/>
  <c r="M10" i="29"/>
  <c r="L10" i="29"/>
  <c r="O8" i="29"/>
  <c r="M6" i="29"/>
  <c r="O7" i="29"/>
  <c r="M8" i="29"/>
  <c r="N8" i="29"/>
  <c r="D2" i="29"/>
  <c r="L2" i="29" s="1"/>
  <c r="O24" i="29"/>
  <c r="N24" i="29"/>
  <c r="M24" i="29"/>
  <c r="L24" i="29"/>
  <c r="P65" i="29"/>
  <c r="P54" i="29"/>
  <c r="P59" i="29"/>
  <c r="O23" i="29"/>
  <c r="N23" i="29"/>
  <c r="M23" i="29"/>
  <c r="L23" i="29"/>
  <c r="O22" i="29"/>
  <c r="N22" i="29"/>
  <c r="L22" i="29"/>
  <c r="M22" i="29"/>
  <c r="P87" i="29"/>
  <c r="P97" i="29"/>
  <c r="N98" i="29"/>
  <c r="M98" i="29"/>
  <c r="L98" i="29"/>
  <c r="N106" i="29"/>
  <c r="M106" i="29"/>
  <c r="L106" i="29"/>
  <c r="N114" i="29"/>
  <c r="M114" i="29"/>
  <c r="L114" i="29"/>
  <c r="N122" i="29"/>
  <c r="M122" i="29"/>
  <c r="L122" i="29"/>
  <c r="K122" i="29"/>
  <c r="N124" i="29"/>
  <c r="M124" i="29"/>
  <c r="L124" i="29"/>
  <c r="K124" i="29"/>
  <c r="N126" i="29"/>
  <c r="M126" i="29"/>
  <c r="L126" i="29"/>
  <c r="K126" i="29"/>
  <c r="N128" i="29"/>
  <c r="M128" i="29"/>
  <c r="L128" i="29"/>
  <c r="K128" i="29"/>
  <c r="N130" i="29"/>
  <c r="M130" i="29"/>
  <c r="L130" i="29"/>
  <c r="K130" i="29"/>
  <c r="N132" i="29"/>
  <c r="M132" i="29"/>
  <c r="L132" i="29"/>
  <c r="K132" i="29"/>
  <c r="N134" i="29"/>
  <c r="M134" i="29"/>
  <c r="L134" i="29"/>
  <c r="K134" i="29"/>
  <c r="N136" i="29"/>
  <c r="M136" i="29"/>
  <c r="L136" i="29"/>
  <c r="K136" i="29"/>
  <c r="N138" i="29"/>
  <c r="M138" i="29"/>
  <c r="L138" i="29"/>
  <c r="K138" i="29"/>
  <c r="N140" i="29"/>
  <c r="M140" i="29"/>
  <c r="L140" i="29"/>
  <c r="K140" i="29"/>
  <c r="N76" i="29"/>
  <c r="L76" i="29"/>
  <c r="N80" i="29"/>
  <c r="L80" i="29"/>
  <c r="N84" i="29"/>
  <c r="L84" i="29"/>
  <c r="N88" i="29"/>
  <c r="L88" i="29"/>
  <c r="N92" i="29"/>
  <c r="L92" i="29"/>
  <c r="N95" i="29"/>
  <c r="M95" i="29"/>
  <c r="L95" i="29"/>
  <c r="K98" i="29"/>
  <c r="N103" i="29"/>
  <c r="M103" i="29"/>
  <c r="L103" i="29"/>
  <c r="K106" i="29"/>
  <c r="N111" i="29"/>
  <c r="M111" i="29"/>
  <c r="L111" i="29"/>
  <c r="K114" i="29"/>
  <c r="N119" i="29"/>
  <c r="M119" i="29"/>
  <c r="L119" i="29"/>
  <c r="O122" i="29"/>
  <c r="O124" i="29"/>
  <c r="O126" i="29"/>
  <c r="O128" i="29"/>
  <c r="O130" i="29"/>
  <c r="O132" i="29"/>
  <c r="O134" i="29"/>
  <c r="O136" i="29"/>
  <c r="O138" i="29"/>
  <c r="O140" i="29"/>
  <c r="O47" i="29"/>
  <c r="K76" i="29"/>
  <c r="K80" i="29"/>
  <c r="K84" i="29"/>
  <c r="P84" i="29" s="1"/>
  <c r="K88" i="29"/>
  <c r="K92" i="29"/>
  <c r="K95" i="29"/>
  <c r="O98" i="29"/>
  <c r="N100" i="29"/>
  <c r="M100" i="29"/>
  <c r="L100" i="29"/>
  <c r="K103" i="29"/>
  <c r="P103" i="29" s="1"/>
  <c r="O106" i="29"/>
  <c r="N108" i="29"/>
  <c r="M108" i="29"/>
  <c r="L108" i="29"/>
  <c r="K111" i="29"/>
  <c r="O114" i="29"/>
  <c r="N116" i="29"/>
  <c r="M116" i="29"/>
  <c r="L116" i="29"/>
  <c r="K119" i="29"/>
  <c r="O10" i="29"/>
  <c r="N75" i="29"/>
  <c r="L75" i="29"/>
  <c r="P75" i="29" s="1"/>
  <c r="M76" i="29"/>
  <c r="N79" i="29"/>
  <c r="L79" i="29"/>
  <c r="P79" i="29" s="1"/>
  <c r="M80" i="29"/>
  <c r="N83" i="29"/>
  <c r="L83" i="29"/>
  <c r="P83" i="29" s="1"/>
  <c r="M84" i="29"/>
  <c r="N87" i="29"/>
  <c r="L87" i="29"/>
  <c r="M88" i="29"/>
  <c r="N91" i="29"/>
  <c r="L91" i="29"/>
  <c r="P91" i="29" s="1"/>
  <c r="M92" i="29"/>
  <c r="O95" i="29"/>
  <c r="N97" i="29"/>
  <c r="M97" i="29"/>
  <c r="L97" i="29"/>
  <c r="K100" i="29"/>
  <c r="P100" i="29" s="1"/>
  <c r="O103" i="29"/>
  <c r="N105" i="29"/>
  <c r="M105" i="29"/>
  <c r="L105" i="29"/>
  <c r="P105" i="29" s="1"/>
  <c r="K108" i="29"/>
  <c r="O111" i="29"/>
  <c r="N113" i="29"/>
  <c r="M113" i="29"/>
  <c r="L113" i="29"/>
  <c r="P113" i="29" s="1"/>
  <c r="K116" i="29"/>
  <c r="O119" i="29"/>
  <c r="N121" i="29"/>
  <c r="M121" i="29"/>
  <c r="L121" i="29"/>
  <c r="P121" i="29" s="1"/>
  <c r="O76" i="29"/>
  <c r="O80" i="29"/>
  <c r="O84" i="29"/>
  <c r="O88" i="29"/>
  <c r="O92" i="29"/>
  <c r="N94" i="29"/>
  <c r="M94" i="29"/>
  <c r="L94" i="29"/>
  <c r="P94" i="29" s="1"/>
  <c r="N102" i="29"/>
  <c r="M102" i="29"/>
  <c r="L102" i="29"/>
  <c r="P102" i="29" s="1"/>
  <c r="O108" i="29"/>
  <c r="N110" i="29"/>
  <c r="M110" i="29"/>
  <c r="L110" i="29"/>
  <c r="P110" i="29" s="1"/>
  <c r="O116" i="29"/>
  <c r="N118" i="29"/>
  <c r="M118" i="29"/>
  <c r="L118" i="29"/>
  <c r="P118" i="29" s="1"/>
  <c r="N123" i="29"/>
  <c r="M123" i="29"/>
  <c r="L123" i="29"/>
  <c r="K123" i="29"/>
  <c r="N125" i="29"/>
  <c r="M125" i="29"/>
  <c r="L125" i="29"/>
  <c r="K125" i="29"/>
  <c r="N127" i="29"/>
  <c r="M127" i="29"/>
  <c r="L127" i="29"/>
  <c r="K127" i="29"/>
  <c r="N129" i="29"/>
  <c r="M129" i="29"/>
  <c r="L129" i="29"/>
  <c r="K129" i="29"/>
  <c r="N131" i="29"/>
  <c r="M131" i="29"/>
  <c r="L131" i="29"/>
  <c r="K131" i="29"/>
  <c r="N133" i="29"/>
  <c r="M133" i="29"/>
  <c r="L133" i="29"/>
  <c r="K133" i="29"/>
  <c r="N135" i="29"/>
  <c r="M135" i="29"/>
  <c r="L135" i="29"/>
  <c r="K135" i="29"/>
  <c r="N137" i="29"/>
  <c r="M137" i="29"/>
  <c r="L137" i="29"/>
  <c r="K137" i="29"/>
  <c r="N139" i="29"/>
  <c r="M139" i="29"/>
  <c r="L139" i="29"/>
  <c r="K139" i="29"/>
  <c r="N78" i="29"/>
  <c r="L78" i="29"/>
  <c r="N82" i="29"/>
  <c r="L82" i="29"/>
  <c r="N86" i="29"/>
  <c r="L86" i="29"/>
  <c r="N90" i="29"/>
  <c r="L90" i="29"/>
  <c r="N99" i="29"/>
  <c r="M99" i="29"/>
  <c r="L99" i="29"/>
  <c r="N107" i="29"/>
  <c r="M107" i="29"/>
  <c r="L107" i="29"/>
  <c r="N115" i="29"/>
  <c r="M115" i="29"/>
  <c r="L115" i="29"/>
  <c r="K47" i="29"/>
  <c r="L53" i="29"/>
  <c r="P53" i="29" s="1"/>
  <c r="L54" i="29"/>
  <c r="L55" i="29"/>
  <c r="P55" i="29" s="1"/>
  <c r="L56" i="29"/>
  <c r="P56" i="29" s="1"/>
  <c r="L57" i="29"/>
  <c r="P57" i="29" s="1"/>
  <c r="L58" i="29"/>
  <c r="P58" i="29" s="1"/>
  <c r="L59" i="29"/>
  <c r="L60" i="29"/>
  <c r="P60" i="29" s="1"/>
  <c r="L61" i="29"/>
  <c r="P61" i="29" s="1"/>
  <c r="L62" i="29"/>
  <c r="P62" i="29" s="1"/>
  <c r="L63" i="29"/>
  <c r="P63" i="29" s="1"/>
  <c r="L64" i="29"/>
  <c r="P64" i="29" s="1"/>
  <c r="L65" i="29"/>
  <c r="L66" i="29"/>
  <c r="P66" i="29" s="1"/>
  <c r="L67" i="29"/>
  <c r="P67" i="29" s="1"/>
  <c r="L68" i="29"/>
  <c r="P68" i="29" s="1"/>
  <c r="L69" i="29"/>
  <c r="P69" i="29" s="1"/>
  <c r="L70" i="29"/>
  <c r="P70" i="29" s="1"/>
  <c r="L71" i="29"/>
  <c r="P71" i="29" s="1"/>
  <c r="L72" i="29"/>
  <c r="P72" i="29" s="1"/>
  <c r="L73" i="29"/>
  <c r="P73" i="29" s="1"/>
  <c r="L74" i="29"/>
  <c r="O75" i="29"/>
  <c r="K78" i="29"/>
  <c r="P78" i="29" s="1"/>
  <c r="O79" i="29"/>
  <c r="K82" i="29"/>
  <c r="O83" i="29"/>
  <c r="K86" i="29"/>
  <c r="O87" i="29"/>
  <c r="K90" i="29"/>
  <c r="P90" i="29" s="1"/>
  <c r="O91" i="29"/>
  <c r="O94" i="29"/>
  <c r="N96" i="29"/>
  <c r="M96" i="29"/>
  <c r="L96" i="29"/>
  <c r="K99" i="29"/>
  <c r="P99" i="29" s="1"/>
  <c r="O102" i="29"/>
  <c r="N104" i="29"/>
  <c r="M104" i="29"/>
  <c r="L104" i="29"/>
  <c r="P104" i="29" s="1"/>
  <c r="K107" i="29"/>
  <c r="O110" i="29"/>
  <c r="N112" i="29"/>
  <c r="M112" i="29"/>
  <c r="L112" i="29"/>
  <c r="K115" i="29"/>
  <c r="O118" i="29"/>
  <c r="N120" i="29"/>
  <c r="M120" i="29"/>
  <c r="L120" i="29"/>
  <c r="M74" i="29"/>
  <c r="N77" i="29"/>
  <c r="P77" i="29" s="1"/>
  <c r="L77" i="29"/>
  <c r="M78" i="29"/>
  <c r="N81" i="29"/>
  <c r="L81" i="29"/>
  <c r="P81" i="29" s="1"/>
  <c r="M82" i="29"/>
  <c r="N85" i="29"/>
  <c r="L85" i="29"/>
  <c r="P85" i="29" s="1"/>
  <c r="M86" i="29"/>
  <c r="N89" i="29"/>
  <c r="L89" i="29"/>
  <c r="P89" i="29" s="1"/>
  <c r="M90" i="29"/>
  <c r="N93" i="29"/>
  <c r="M93" i="29"/>
  <c r="L93" i="29"/>
  <c r="P93" i="29" s="1"/>
  <c r="O99" i="29"/>
  <c r="N101" i="29"/>
  <c r="M101" i="29"/>
  <c r="L101" i="29"/>
  <c r="P101" i="29" s="1"/>
  <c r="O107" i="29"/>
  <c r="N109" i="29"/>
  <c r="M109" i="29"/>
  <c r="L109" i="29"/>
  <c r="P109" i="29" s="1"/>
  <c r="O115" i="29"/>
  <c r="N117" i="29"/>
  <c r="M117" i="29"/>
  <c r="L117" i="29"/>
  <c r="P117" i="29" s="1"/>
  <c r="K120" i="29"/>
  <c r="K141" i="29"/>
  <c r="P141" i="29" s="1"/>
  <c r="K142" i="29"/>
  <c r="K143" i="29"/>
  <c r="K144" i="29"/>
  <c r="K145" i="29"/>
  <c r="P145" i="29" s="1"/>
  <c r="K146" i="29"/>
  <c r="K147" i="29"/>
  <c r="K148" i="29"/>
  <c r="K149" i="29"/>
  <c r="P149" i="29" s="1"/>
  <c r="K150" i="29"/>
  <c r="K151" i="29"/>
  <c r="K152" i="29"/>
  <c r="K153" i="29"/>
  <c r="P153" i="29" s="1"/>
  <c r="K154" i="29"/>
  <c r="K155" i="29"/>
  <c r="K156" i="29"/>
  <c r="K157" i="29"/>
  <c r="P157" i="29" s="1"/>
  <c r="L141" i="29"/>
  <c r="L142" i="29"/>
  <c r="L143" i="29"/>
  <c r="L144" i="29"/>
  <c r="L145" i="29"/>
  <c r="L146" i="29"/>
  <c r="L147" i="29"/>
  <c r="L148" i="29"/>
  <c r="L149" i="29"/>
  <c r="L150" i="29"/>
  <c r="L151" i="29"/>
  <c r="L152" i="29"/>
  <c r="L153" i="29"/>
  <c r="L154" i="29"/>
  <c r="L155" i="29"/>
  <c r="L156" i="29"/>
  <c r="L157" i="29"/>
  <c r="M141" i="29"/>
  <c r="M142" i="29"/>
  <c r="M143" i="29"/>
  <c r="M144" i="29"/>
  <c r="M145" i="29"/>
  <c r="M146" i="29"/>
  <c r="M147" i="29"/>
  <c r="M148" i="29"/>
  <c r="M149" i="29"/>
  <c r="M150" i="29"/>
  <c r="M151" i="29"/>
  <c r="M152" i="29"/>
  <c r="M153" i="29"/>
  <c r="M154" i="29"/>
  <c r="M155" i="29"/>
  <c r="M156" i="29"/>
  <c r="M157" i="29"/>
  <c r="E3" i="28"/>
  <c r="L3" i="28"/>
  <c r="O29" i="28"/>
  <c r="N29" i="28"/>
  <c r="M29" i="28"/>
  <c r="L29" i="28"/>
  <c r="K37" i="28"/>
  <c r="H37" i="28"/>
  <c r="P41" i="28"/>
  <c r="K45" i="28"/>
  <c r="H45" i="28"/>
  <c r="P49" i="28"/>
  <c r="P57" i="28"/>
  <c r="M70" i="28"/>
  <c r="O70" i="28"/>
  <c r="N70" i="28"/>
  <c r="L70" i="28"/>
  <c r="P70" i="28" s="1"/>
  <c r="O24" i="28"/>
  <c r="N24" i="28"/>
  <c r="M24" i="28"/>
  <c r="L24" i="28"/>
  <c r="K24" i="28"/>
  <c r="O27" i="28"/>
  <c r="N27" i="28"/>
  <c r="M27" i="28"/>
  <c r="L27" i="28"/>
  <c r="N97" i="28"/>
  <c r="O97" i="28"/>
  <c r="M97" i="28"/>
  <c r="L97" i="28"/>
  <c r="K97" i="28"/>
  <c r="N103" i="28"/>
  <c r="O103" i="28"/>
  <c r="M103" i="28"/>
  <c r="L103" i="28"/>
  <c r="K103" i="28"/>
  <c r="O107" i="28"/>
  <c r="N107" i="28"/>
  <c r="M107" i="28"/>
  <c r="L107" i="28"/>
  <c r="K107" i="28"/>
  <c r="O110" i="28"/>
  <c r="N110" i="28"/>
  <c r="M110" i="28"/>
  <c r="L110" i="28"/>
  <c r="K3" i="28"/>
  <c r="O35" i="28"/>
  <c r="N35" i="28"/>
  <c r="M35" i="28"/>
  <c r="L35" i="28"/>
  <c r="K35" i="28"/>
  <c r="P35" i="28" s="1"/>
  <c r="K110" i="28"/>
  <c r="O115" i="28"/>
  <c r="N115" i="28"/>
  <c r="M115" i="28"/>
  <c r="L115" i="28"/>
  <c r="K115" i="28"/>
  <c r="O118" i="28"/>
  <c r="N118" i="28"/>
  <c r="M118" i="28"/>
  <c r="L118" i="28"/>
  <c r="O25" i="28"/>
  <c r="N25" i="28"/>
  <c r="P25" i="28" s="1"/>
  <c r="M25" i="28"/>
  <c r="L25" i="28"/>
  <c r="O33" i="28"/>
  <c r="N33" i="28"/>
  <c r="M33" i="28"/>
  <c r="L33" i="28"/>
  <c r="P53" i="28"/>
  <c r="P61" i="28"/>
  <c r="N98" i="28"/>
  <c r="O98" i="28"/>
  <c r="M98" i="28"/>
  <c r="L98" i="28"/>
  <c r="K118" i="28"/>
  <c r="O123" i="28"/>
  <c r="N123" i="28"/>
  <c r="M123" i="28"/>
  <c r="L123" i="28"/>
  <c r="K123" i="28"/>
  <c r="O126" i="28"/>
  <c r="N126" i="28"/>
  <c r="M126" i="28"/>
  <c r="L126" i="28"/>
  <c r="O22" i="28"/>
  <c r="N22" i="28"/>
  <c r="M22" i="28"/>
  <c r="L22" i="28"/>
  <c r="K27" i="28"/>
  <c r="O30" i="28"/>
  <c r="N30" i="28"/>
  <c r="M30" i="28"/>
  <c r="L30" i="28"/>
  <c r="P30" i="28" s="1"/>
  <c r="O43" i="28"/>
  <c r="N43" i="28"/>
  <c r="M43" i="28"/>
  <c r="L43" i="28"/>
  <c r="K43" i="28"/>
  <c r="N89" i="28"/>
  <c r="O89" i="28"/>
  <c r="M89" i="28"/>
  <c r="L89" i="28"/>
  <c r="K89" i="28"/>
  <c r="P16" i="28"/>
  <c r="P20" i="28"/>
  <c r="O28" i="28"/>
  <c r="N28" i="28"/>
  <c r="M28" i="28"/>
  <c r="L28" i="28"/>
  <c r="P52" i="28"/>
  <c r="P60" i="28"/>
  <c r="M77" i="28"/>
  <c r="O77" i="28"/>
  <c r="N77" i="28"/>
  <c r="L77" i="28"/>
  <c r="K77" i="28"/>
  <c r="N90" i="28"/>
  <c r="O90" i="28"/>
  <c r="M90" i="28"/>
  <c r="L90" i="28"/>
  <c r="K126" i="28"/>
  <c r="O131" i="28"/>
  <c r="N131" i="28"/>
  <c r="M131" i="28"/>
  <c r="L131" i="28"/>
  <c r="K131" i="28"/>
  <c r="O134" i="28"/>
  <c r="N134" i="28"/>
  <c r="M134" i="28"/>
  <c r="L134" i="28"/>
  <c r="O23" i="28"/>
  <c r="N23" i="28"/>
  <c r="M23" i="28"/>
  <c r="L23" i="28"/>
  <c r="O31" i="28"/>
  <c r="N31" i="28"/>
  <c r="M31" i="28"/>
  <c r="L31" i="28"/>
  <c r="M69" i="28"/>
  <c r="O69" i="28"/>
  <c r="N69" i="28"/>
  <c r="L69" i="28"/>
  <c r="K69" i="28"/>
  <c r="O139" i="28"/>
  <c r="N139" i="28"/>
  <c r="M139" i="28"/>
  <c r="L139" i="28"/>
  <c r="K139" i="28"/>
  <c r="O142" i="28"/>
  <c r="N142" i="28"/>
  <c r="M142" i="28"/>
  <c r="L142" i="28"/>
  <c r="O32" i="28"/>
  <c r="N32" i="28"/>
  <c r="M32" i="28"/>
  <c r="L32" i="28"/>
  <c r="P15" i="28"/>
  <c r="O26" i="28"/>
  <c r="N26" i="28"/>
  <c r="M26" i="28"/>
  <c r="L26" i="28"/>
  <c r="O34" i="28"/>
  <c r="N34" i="28"/>
  <c r="M34" i="28"/>
  <c r="L34" i="28"/>
  <c r="P40" i="28"/>
  <c r="O42" i="28"/>
  <c r="N42" i="28"/>
  <c r="M42" i="28"/>
  <c r="L42" i="28"/>
  <c r="P48" i="28"/>
  <c r="P50" i="28"/>
  <c r="M78" i="28"/>
  <c r="O78" i="28"/>
  <c r="N78" i="28"/>
  <c r="L78" i="28"/>
  <c r="K142" i="28"/>
  <c r="O147" i="28"/>
  <c r="N147" i="28"/>
  <c r="M147" i="28"/>
  <c r="L147" i="28"/>
  <c r="K147" i="28"/>
  <c r="O150" i="28"/>
  <c r="N150" i="28"/>
  <c r="M150" i="28"/>
  <c r="L150" i="28"/>
  <c r="O112" i="28"/>
  <c r="N112" i="28"/>
  <c r="O120" i="28"/>
  <c r="N120" i="28"/>
  <c r="O128" i="28"/>
  <c r="N128" i="28"/>
  <c r="O136" i="28"/>
  <c r="N136" i="28"/>
  <c r="O144" i="28"/>
  <c r="N144" i="28"/>
  <c r="H38" i="28"/>
  <c r="H46" i="28"/>
  <c r="K68" i="28"/>
  <c r="K76" i="28"/>
  <c r="K83" i="28"/>
  <c r="K96" i="28"/>
  <c r="O109" i="28"/>
  <c r="N109" i="28"/>
  <c r="K112" i="28"/>
  <c r="O117" i="28"/>
  <c r="N117" i="28"/>
  <c r="K120" i="28"/>
  <c r="O125" i="28"/>
  <c r="N125" i="28"/>
  <c r="K128" i="28"/>
  <c r="P128" i="28" s="1"/>
  <c r="O133" i="28"/>
  <c r="N133" i="28"/>
  <c r="K136" i="28"/>
  <c r="O141" i="28"/>
  <c r="N141" i="28"/>
  <c r="K144" i="28"/>
  <c r="O149" i="28"/>
  <c r="N149" i="28"/>
  <c r="L36" i="28"/>
  <c r="L44" i="28"/>
  <c r="K67" i="28"/>
  <c r="L68" i="28"/>
  <c r="K75" i="28"/>
  <c r="L76" i="28"/>
  <c r="L83" i="28"/>
  <c r="K95" i="28"/>
  <c r="L96" i="28"/>
  <c r="K102" i="28"/>
  <c r="K106" i="28"/>
  <c r="K109" i="28"/>
  <c r="L112" i="28"/>
  <c r="O114" i="28"/>
  <c r="N114" i="28"/>
  <c r="K117" i="28"/>
  <c r="L120" i="28"/>
  <c r="O122" i="28"/>
  <c r="N122" i="28"/>
  <c r="K125" i="28"/>
  <c r="L128" i="28"/>
  <c r="O130" i="28"/>
  <c r="N130" i="28"/>
  <c r="K133" i="28"/>
  <c r="L136" i="28"/>
  <c r="O138" i="28"/>
  <c r="N138" i="28"/>
  <c r="K141" i="28"/>
  <c r="L144" i="28"/>
  <c r="O146" i="28"/>
  <c r="N146" i="28"/>
  <c r="K149" i="28"/>
  <c r="M36" i="28"/>
  <c r="L37" i="28"/>
  <c r="H40" i="28"/>
  <c r="M44" i="28"/>
  <c r="L45" i="28"/>
  <c r="H48" i="28"/>
  <c r="K66" i="28"/>
  <c r="L67" i="28"/>
  <c r="N68" i="28"/>
  <c r="K74" i="28"/>
  <c r="L75" i="28"/>
  <c r="N76" i="28"/>
  <c r="K82" i="28"/>
  <c r="M83" i="28"/>
  <c r="K94" i="28"/>
  <c r="L95" i="28"/>
  <c r="M96" i="28"/>
  <c r="L102" i="28"/>
  <c r="L106" i="28"/>
  <c r="L109" i="28"/>
  <c r="O111" i="28"/>
  <c r="N111" i="28"/>
  <c r="M112" i="28"/>
  <c r="K114" i="28"/>
  <c r="L117" i="28"/>
  <c r="O119" i="28"/>
  <c r="N119" i="28"/>
  <c r="M120" i="28"/>
  <c r="K122" i="28"/>
  <c r="L125" i="28"/>
  <c r="O127" i="28"/>
  <c r="N127" i="28"/>
  <c r="P127" i="28" s="1"/>
  <c r="M128" i="28"/>
  <c r="K130" i="28"/>
  <c r="L133" i="28"/>
  <c r="O135" i="28"/>
  <c r="N135" i="28"/>
  <c r="M136" i="28"/>
  <c r="K138" i="28"/>
  <c r="L141" i="28"/>
  <c r="O143" i="28"/>
  <c r="N143" i="28"/>
  <c r="P143" i="28" s="1"/>
  <c r="M144" i="28"/>
  <c r="K146" i="28"/>
  <c r="L149" i="28"/>
  <c r="O151" i="28"/>
  <c r="N151" i="28"/>
  <c r="N36" i="28"/>
  <c r="M37" i="28"/>
  <c r="L38" i="28"/>
  <c r="N44" i="28"/>
  <c r="M45" i="28"/>
  <c r="L46" i="28"/>
  <c r="L66" i="28"/>
  <c r="N67" i="28"/>
  <c r="O68" i="28"/>
  <c r="L74" i="28"/>
  <c r="N75" i="28"/>
  <c r="O76" i="28"/>
  <c r="L82" i="28"/>
  <c r="O83" i="28"/>
  <c r="L94" i="28"/>
  <c r="M95" i="28"/>
  <c r="O96" i="28"/>
  <c r="P101" i="28"/>
  <c r="M102" i="28"/>
  <c r="P105" i="28"/>
  <c r="M106" i="28"/>
  <c r="O108" i="28"/>
  <c r="N108" i="28"/>
  <c r="M109" i="28"/>
  <c r="P111" i="28"/>
  <c r="L114" i="28"/>
  <c r="O116" i="28"/>
  <c r="N116" i="28"/>
  <c r="M117" i="28"/>
  <c r="L122" i="28"/>
  <c r="O124" i="28"/>
  <c r="N124" i="28"/>
  <c r="M125" i="28"/>
  <c r="L130" i="28"/>
  <c r="O132" i="28"/>
  <c r="N132" i="28"/>
  <c r="M133" i="28"/>
  <c r="L138" i="28"/>
  <c r="O140" i="28"/>
  <c r="N140" i="28"/>
  <c r="M141" i="28"/>
  <c r="L146" i="28"/>
  <c r="O148" i="28"/>
  <c r="N148" i="28"/>
  <c r="M149" i="28"/>
  <c r="K151" i="28"/>
  <c r="K64" i="28"/>
  <c r="N66" i="28"/>
  <c r="O67" i="28"/>
  <c r="K72" i="28"/>
  <c r="P72" i="28" s="1"/>
  <c r="N74" i="28"/>
  <c r="O75" i="28"/>
  <c r="K80" i="28"/>
  <c r="P80" i="28" s="1"/>
  <c r="N82" i="28"/>
  <c r="K92" i="28"/>
  <c r="M94" i="28"/>
  <c r="O95" i="28"/>
  <c r="K100" i="28"/>
  <c r="O102" i="28"/>
  <c r="O106" i="28"/>
  <c r="K108" i="28"/>
  <c r="O113" i="28"/>
  <c r="N113" i="28"/>
  <c r="P113" i="28" s="1"/>
  <c r="M114" i="28"/>
  <c r="K116" i="28"/>
  <c r="O121" i="28"/>
  <c r="N121" i="28"/>
  <c r="P121" i="28" s="1"/>
  <c r="M122" i="28"/>
  <c r="K124" i="28"/>
  <c r="O129" i="28"/>
  <c r="N129" i="28"/>
  <c r="P129" i="28" s="1"/>
  <c r="M130" i="28"/>
  <c r="K132" i="28"/>
  <c r="O137" i="28"/>
  <c r="N137" i="28"/>
  <c r="M138" i="28"/>
  <c r="K140" i="28"/>
  <c r="O145" i="28"/>
  <c r="N145" i="28"/>
  <c r="M146" i="28"/>
  <c r="K148" i="28"/>
  <c r="L151" i="28"/>
  <c r="P114" i="28" l="1"/>
  <c r="P117" i="28"/>
  <c r="P79" i="28"/>
  <c r="P137" i="28"/>
  <c r="P92" i="28"/>
  <c r="P94" i="28"/>
  <c r="P150" i="28"/>
  <c r="P78" i="28"/>
  <c r="P32" i="28"/>
  <c r="P59" i="28"/>
  <c r="P119" i="28"/>
  <c r="P74" i="28"/>
  <c r="P44" i="28"/>
  <c r="P42" i="28"/>
  <c r="P134" i="28"/>
  <c r="P90" i="28"/>
  <c r="P22" i="28"/>
  <c r="P39" i="28"/>
  <c r="P9" i="28"/>
  <c r="P6" i="28"/>
  <c r="P13" i="28"/>
  <c r="P8" i="28"/>
  <c r="P4" i="28"/>
  <c r="P133" i="28"/>
  <c r="P145" i="28"/>
  <c r="P64" i="28"/>
  <c r="P66" i="28"/>
  <c r="P98" i="28"/>
  <c r="P51" i="28"/>
  <c r="P100" i="28"/>
  <c r="P38" i="28"/>
  <c r="P140" i="28"/>
  <c r="P124" i="28"/>
  <c r="P108" i="28"/>
  <c r="P46" i="28"/>
  <c r="P34" i="28"/>
  <c r="P26" i="28"/>
  <c r="P31" i="28"/>
  <c r="P28" i="28"/>
  <c r="P33" i="28"/>
  <c r="P103" i="28"/>
  <c r="P45" i="28"/>
  <c r="P29" i="28"/>
  <c r="P93" i="28"/>
  <c r="P17" i="28"/>
  <c r="P55" i="28"/>
  <c r="P56" i="28"/>
  <c r="P11" i="28"/>
  <c r="D14" i="30"/>
  <c r="I21" i="27" s="1"/>
  <c r="C14" i="30"/>
  <c r="E20" i="27" s="1"/>
  <c r="E30" i="27"/>
  <c r="H30" i="27"/>
  <c r="B30" i="27"/>
  <c r="J30" i="27"/>
  <c r="D30" i="27"/>
  <c r="K30" i="27"/>
  <c r="I30" i="27"/>
  <c r="C30" i="27"/>
  <c r="G30" i="27"/>
  <c r="B14" i="30"/>
  <c r="D15" i="30"/>
  <c r="I10" i="30" s="1"/>
  <c r="F32" i="27"/>
  <c r="F33" i="27" s="1"/>
  <c r="E32" i="27"/>
  <c r="G32" i="27"/>
  <c r="H32" i="27"/>
  <c r="I32" i="27"/>
  <c r="J32" i="27"/>
  <c r="C32" i="27"/>
  <c r="K32" i="27"/>
  <c r="D32" i="27"/>
  <c r="B32" i="27"/>
  <c r="B33" i="27" s="1"/>
  <c r="D31" i="27"/>
  <c r="B31" i="27"/>
  <c r="E31" i="27"/>
  <c r="F31" i="27"/>
  <c r="G31" i="27"/>
  <c r="K31" i="27"/>
  <c r="H31" i="27"/>
  <c r="I31" i="27"/>
  <c r="J31" i="27"/>
  <c r="C31" i="27"/>
  <c r="N9" i="29"/>
  <c r="M7" i="29"/>
  <c r="L7" i="29"/>
  <c r="P7" i="29" s="1"/>
  <c r="M5" i="29"/>
  <c r="M158" i="29" s="1"/>
  <c r="L5" i="29"/>
  <c r="N5" i="29"/>
  <c r="O5" i="29"/>
  <c r="O158" i="29" s="1"/>
  <c r="K158" i="29"/>
  <c r="P6" i="29"/>
  <c r="P8" i="29"/>
  <c r="P10" i="29"/>
  <c r="N158" i="29"/>
  <c r="P24" i="29"/>
  <c r="P9" i="29"/>
  <c r="E2" i="29"/>
  <c r="F2" i="29" s="1"/>
  <c r="P152" i="29"/>
  <c r="P144" i="29"/>
  <c r="P96" i="29"/>
  <c r="P116" i="29"/>
  <c r="P95" i="29"/>
  <c r="P151" i="29"/>
  <c r="P143" i="29"/>
  <c r="P82" i="29"/>
  <c r="P137" i="29"/>
  <c r="P133" i="29"/>
  <c r="P129" i="29"/>
  <c r="P125" i="29"/>
  <c r="P119" i="29"/>
  <c r="P92" i="29"/>
  <c r="P106" i="29"/>
  <c r="P138" i="29"/>
  <c r="P134" i="29"/>
  <c r="P130" i="29"/>
  <c r="P126" i="29"/>
  <c r="P122" i="29"/>
  <c r="P23" i="29"/>
  <c r="P86" i="29"/>
  <c r="P150" i="29"/>
  <c r="P142" i="29"/>
  <c r="P107" i="29"/>
  <c r="P88" i="29"/>
  <c r="P156" i="29"/>
  <c r="P148" i="29"/>
  <c r="P120" i="29"/>
  <c r="P80" i="29"/>
  <c r="P155" i="29"/>
  <c r="P147" i="29"/>
  <c r="P115" i="29"/>
  <c r="P74" i="29"/>
  <c r="P139" i="29"/>
  <c r="P135" i="29"/>
  <c r="P131" i="29"/>
  <c r="P127" i="29"/>
  <c r="P123" i="29"/>
  <c r="P108" i="29"/>
  <c r="P76" i="29"/>
  <c r="P114" i="29"/>
  <c r="P98" i="29"/>
  <c r="P140" i="29"/>
  <c r="P136" i="29"/>
  <c r="P132" i="29"/>
  <c r="P128" i="29"/>
  <c r="P124" i="29"/>
  <c r="P22" i="29"/>
  <c r="P154" i="29"/>
  <c r="P146" i="29"/>
  <c r="P112" i="29"/>
  <c r="P111" i="29"/>
  <c r="P149" i="28"/>
  <c r="P95" i="28"/>
  <c r="P138" i="28"/>
  <c r="P96" i="28"/>
  <c r="P23" i="28"/>
  <c r="P83" i="28"/>
  <c r="P142" i="28"/>
  <c r="P115" i="28"/>
  <c r="P122" i="28"/>
  <c r="P82" i="28"/>
  <c r="P75" i="28"/>
  <c r="P120" i="28"/>
  <c r="P76" i="28"/>
  <c r="P43" i="28"/>
  <c r="P118" i="28"/>
  <c r="P107" i="28"/>
  <c r="P144" i="28"/>
  <c r="P148" i="28"/>
  <c r="P132" i="28"/>
  <c r="P116" i="28"/>
  <c r="P146" i="28"/>
  <c r="P141" i="28"/>
  <c r="P125" i="28"/>
  <c r="P109" i="28"/>
  <c r="P68" i="28"/>
  <c r="P126" i="28"/>
  <c r="P77" i="28"/>
  <c r="P27" i="28"/>
  <c r="P106" i="28"/>
  <c r="P67" i="28"/>
  <c r="P136" i="28"/>
  <c r="P147" i="28"/>
  <c r="P139" i="28"/>
  <c r="P69" i="28"/>
  <c r="P97" i="28"/>
  <c r="P37" i="28"/>
  <c r="P130" i="28"/>
  <c r="P102" i="28"/>
  <c r="P112" i="28"/>
  <c r="P89" i="28"/>
  <c r="P123" i="28"/>
  <c r="P24" i="28"/>
  <c r="P151" i="28"/>
  <c r="P36" i="28"/>
  <c r="P131" i="28"/>
  <c r="P110" i="28"/>
  <c r="F3" i="28"/>
  <c r="M3" i="28"/>
  <c r="J62" i="28" l="1"/>
  <c r="I62" i="28" s="1"/>
  <c r="B21" i="27"/>
  <c r="B22" i="27" s="1"/>
  <c r="F21" i="27"/>
  <c r="K21" i="27"/>
  <c r="J21" i="27"/>
  <c r="D21" i="27"/>
  <c r="G21" i="27"/>
  <c r="G22" i="27" s="1"/>
  <c r="H20" i="27"/>
  <c r="E21" i="27"/>
  <c r="B20" i="27"/>
  <c r="D20" i="27"/>
  <c r="C20" i="27"/>
  <c r="F20" i="27"/>
  <c r="K20" i="27"/>
  <c r="C15" i="30"/>
  <c r="H10" i="30" s="1"/>
  <c r="I20" i="27"/>
  <c r="G20" i="27"/>
  <c r="C21" i="27"/>
  <c r="H21" i="27"/>
  <c r="H22" i="27" s="1"/>
  <c r="J20" i="27"/>
  <c r="B15" i="30"/>
  <c r="G10" i="30" s="1"/>
  <c r="K19" i="27"/>
  <c r="D19" i="27"/>
  <c r="F19" i="27"/>
  <c r="E19" i="27"/>
  <c r="H19" i="27"/>
  <c r="I19" i="27"/>
  <c r="J19" i="27"/>
  <c r="C19" i="27"/>
  <c r="B19" i="27"/>
  <c r="G19" i="27"/>
  <c r="J33" i="27"/>
  <c r="G33" i="27"/>
  <c r="H33" i="27"/>
  <c r="E33" i="27"/>
  <c r="K33" i="27"/>
  <c r="D33" i="27"/>
  <c r="C33" i="27"/>
  <c r="I33" i="27"/>
  <c r="L158" i="29"/>
  <c r="P158" i="29"/>
  <c r="M2" i="29"/>
  <c r="N2" i="29"/>
  <c r="G2" i="29"/>
  <c r="O2" i="29" s="1"/>
  <c r="G3" i="28"/>
  <c r="O3" i="28" s="1"/>
  <c r="N3" i="28"/>
  <c r="M62" i="28" l="1"/>
  <c r="M152" i="28" s="1"/>
  <c r="K62" i="28"/>
  <c r="N62" i="28"/>
  <c r="N152" i="28" s="1"/>
  <c r="L62" i="28"/>
  <c r="L152" i="28" s="1"/>
  <c r="O62" i="28"/>
  <c r="O152" i="28" s="1"/>
  <c r="O15" i="27"/>
  <c r="F22" i="27"/>
  <c r="I22" i="27"/>
  <c r="E22" i="27"/>
  <c r="D22" i="27"/>
  <c r="C22" i="27"/>
  <c r="J22" i="27"/>
  <c r="K22" i="27"/>
  <c r="L13" i="27"/>
  <c r="P62" i="28" l="1"/>
  <c r="P152" i="28" s="1"/>
  <c r="K152" i="28"/>
  <c r="O14" i="27"/>
  <c r="O16"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tc={DEE69A1B-64C0-4323-AF5A-7E685295396C}</author>
    <author>tc={F2BDCB0B-01A1-49B4-8A23-D23B9098A8FF}</author>
  </authors>
  <commentList>
    <comment ref="A10" authorId="0" shapeId="0" xr:uid="{DEE69A1B-64C0-4323-AF5A-7E685295396C}">
      <text>
        <t>[Threaded comment]
Your version of Excel allows you to read this threaded comment; however, any edits to it will get removed if the file is opened in a newer version of Excel. Learn more: https://go.microsoft.com/fwlink/?linkid=870924
Comment:
    As apprpriate</t>
      </text>
    </comment>
    <comment ref="F12" authorId="1" shapeId="0" xr:uid="{F2BDCB0B-01A1-49B4-8A23-D23B9098A8FF}">
      <text>
        <t>[Threaded comment]
Your version of Excel allows you to read this threaded comment; however, any edits to it will get removed if the file is opened in a newer version of Excel. Learn more: https://go.microsoft.com/fwlink/?linkid=870924
Comment:
    E.g. Extra Staff and LAaaS associated costs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tc={0C8420E2-743C-4CB5-9AA2-B1684F99ECBC}</author>
    <author>tc={296ED2C2-DB22-4700-9212-0D5E55F43420}</author>
    <author>tc={526A3B91-F992-48CC-9B50-951A3FA00687}</author>
  </authors>
  <commentList>
    <comment ref="C2" authorId="0" shapeId="0" xr:uid="{0C8420E2-743C-4CB5-9AA2-B1684F99ECBC}">
      <text>
        <t>[Threaded comment]
Your version of Excel allows you to read this threaded comment; however, any edits to it will get removed if the file is opened in a newer version of Excel. Learn more: https://go.microsoft.com/fwlink/?linkid=870924
Comment:
    Identify quantities to be acquired each year.</t>
      </text>
    </comment>
    <comment ref="C3" authorId="1" shapeId="0" xr:uid="{296ED2C2-DB22-4700-9212-0D5E55F43420}">
      <text>
        <t>[Threaded comment]
Your version of Excel allows you to read this threaded comment; however, any edits to it will get removed if the file is opened in a newer version of Excel. Learn more: https://go.microsoft.com/fwlink/?linkid=870924
Comment:
    Confirm or amend starting year.</t>
      </text>
    </comment>
    <comment ref="I3" authorId="2" shapeId="0" xr:uid="{526A3B91-F992-48CC-9B50-951A3FA00687}">
      <text>
        <t>[Threaded comment]
Your version of Excel allows you to read this threaded comment; however, any edits to it will get removed if the file is opened in a newer version of Excel. Learn more: https://go.microsoft.com/fwlink/?linkid=870924
Comment:
    Confirm or amend default unit costs.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tc={9A5BF0D8-CA3D-4969-83B8-375F7E85335B}</author>
    <author>tc={12D278AB-8ED2-4776-8FAD-ABAB58107774}</author>
  </authors>
  <commentList>
    <comment ref="C1" authorId="0" shapeId="0" xr:uid="{9A5BF0D8-CA3D-4969-83B8-375F7E85335B}">
      <text>
        <t>[Threaded comment]
Your version of Excel allows you to read this threaded comment; however, any edits to it will get removed if the file is opened in a newer version of Excel. Learn more: https://go.microsoft.com/fwlink/?linkid=870924
Comment:
    Enter number of units to be assigned to each year.</t>
      </text>
    </comment>
    <comment ref="C2" authorId="1" shapeId="0" xr:uid="{12D278AB-8ED2-4776-8FAD-ABAB58107774}">
      <text>
        <t>[Threaded comment]
Your version of Excel allows you to read this threaded comment; however, any edits to it will get removed if the file is opened in a newer version of Excel. Learn more: https://go.microsoft.com/fwlink/?linkid=870924
Comment:
    Confirm or amend starting year.</t>
      </text>
    </comment>
  </commentList>
</comments>
</file>

<file path=xl/sharedStrings.xml><?xml version="1.0" encoding="utf-8"?>
<sst xmlns="http://schemas.openxmlformats.org/spreadsheetml/2006/main" count="689" uniqueCount="397">
  <si>
    <t>Return to Toolkit Menu</t>
  </si>
  <si>
    <t>High</t>
  </si>
  <si>
    <t>Low</t>
  </si>
  <si>
    <t>Basic Costing</t>
  </si>
  <si>
    <t xml:space="preserve">Indicative Total Cost of Ownership </t>
  </si>
  <si>
    <t>Yr1</t>
  </si>
  <si>
    <t>Yr2</t>
  </si>
  <si>
    <t>Yr3</t>
  </si>
  <si>
    <t>Yr4</t>
  </si>
  <si>
    <t>Yr5</t>
  </si>
  <si>
    <t>Yr6</t>
  </si>
  <si>
    <t>Yr7</t>
  </si>
  <si>
    <t>Yr8</t>
  </si>
  <si>
    <t>Yr9</t>
  </si>
  <si>
    <t>Yr10</t>
  </si>
  <si>
    <t>Check Total %</t>
  </si>
  <si>
    <t>Software &amp; software development</t>
  </si>
  <si>
    <t>Physical ICT infrastructure</t>
  </si>
  <si>
    <t>Hardware &amp; Equipment</t>
  </si>
  <si>
    <t>Initial LAaaS service contract</t>
  </si>
  <si>
    <t>Contingency</t>
  </si>
  <si>
    <t>Investment Funding</t>
  </si>
  <si>
    <t>Summary of Basic Costs &amp; Office Details</t>
  </si>
  <si>
    <t>Determining Office Sizes</t>
  </si>
  <si>
    <t>Physical ICT Infrastructure and Hardware Costs</t>
  </si>
  <si>
    <t>Preparatory Activities</t>
  </si>
  <si>
    <t>Cost Category</t>
  </si>
  <si>
    <t>Units</t>
  </si>
  <si>
    <t>Number of Units</t>
  </si>
  <si>
    <t>(US$)</t>
  </si>
  <si>
    <t>Cost (US$)</t>
  </si>
  <si>
    <t>Total Units</t>
  </si>
  <si>
    <t>Unit Cost</t>
  </si>
  <si>
    <t>Default Unit Cost (to be hidden)</t>
  </si>
  <si>
    <t>Total Cost</t>
  </si>
  <si>
    <t>Rack server</t>
  </si>
  <si>
    <t xml:space="preserve">unit </t>
  </si>
  <si>
    <t xml:space="preserve">Detachable backup devices </t>
  </si>
  <si>
    <t>Network router</t>
  </si>
  <si>
    <t>UPS for server</t>
  </si>
  <si>
    <t>Wifi router</t>
  </si>
  <si>
    <t>Wifi extender</t>
  </si>
  <si>
    <t>Workstation</t>
  </si>
  <si>
    <t>GIS Workstation</t>
  </si>
  <si>
    <t>UPS for Workstation</t>
  </si>
  <si>
    <t>Panchromatic A4 laser printer</t>
  </si>
  <si>
    <t>A3 inkjet printer</t>
  </si>
  <si>
    <t>A4 scanner</t>
  </si>
  <si>
    <t>A3 scanner</t>
  </si>
  <si>
    <t>A0 plotter</t>
  </si>
  <si>
    <t>Tablet mobile device</t>
  </si>
  <si>
    <t>Printer consumables</t>
  </si>
  <si>
    <t>Printers</t>
  </si>
  <si>
    <t>Plotter consumables</t>
  </si>
  <si>
    <t>Plotters</t>
  </si>
  <si>
    <t>Air conditioning unit (server room)</t>
  </si>
  <si>
    <t>Tables for hardware &amp; equipment</t>
  </si>
  <si>
    <t>Shelving for manuals etc</t>
  </si>
  <si>
    <t>Fireproof safe (backups &amp; spares)</t>
  </si>
  <si>
    <t>Ergometric desks</t>
  </si>
  <si>
    <t>Ergometric chairs</t>
  </si>
  <si>
    <t>Solar power setup with batteries</t>
  </si>
  <si>
    <t>Generator</t>
  </si>
  <si>
    <t>Generator fuel for 1st year</t>
  </si>
  <si>
    <t>Year</t>
  </si>
  <si>
    <t>Software -initial procurement</t>
  </si>
  <si>
    <t>Server operating system</t>
  </si>
  <si>
    <t>server</t>
  </si>
  <si>
    <t>Server utilities (incl. antivirus)</t>
  </si>
  <si>
    <t>Server</t>
  </si>
  <si>
    <t>Server remote access s/ware</t>
  </si>
  <si>
    <t>Server backup s/ware</t>
  </si>
  <si>
    <t>Server DBMS</t>
  </si>
  <si>
    <t>Server LIS COTS s/ware</t>
  </si>
  <si>
    <t>Server Report generation s/ware</t>
  </si>
  <si>
    <t>Server Application Server s/ware</t>
  </si>
  <si>
    <t>Server Document Imaging s/ware</t>
  </si>
  <si>
    <t>Server Geospatial Imagery publishing s/ware</t>
  </si>
  <si>
    <t>Server GIS enterprise s/ware</t>
  </si>
  <si>
    <t>Workstation operating system</t>
  </si>
  <si>
    <t>workstation</t>
  </si>
  <si>
    <t>Workstation Office s/ware</t>
  </si>
  <si>
    <t>Workstation utilities (incl. antivirus)</t>
  </si>
  <si>
    <t>Consulting services</t>
  </si>
  <si>
    <t>Initial COTS software installation, configuration &amp; training excl.COTS s/ware costs</t>
  </si>
  <si>
    <t>contract</t>
  </si>
  <si>
    <t>Bespoke Land System software design, development, implementation &amp; training</t>
  </si>
  <si>
    <t>Land System software customization, implementation &amp; training</t>
  </si>
  <si>
    <t>LaAS configuration, data loading &amp; training</t>
  </si>
  <si>
    <t>Land record digital conversion</t>
  </si>
  <si>
    <t>Public awareness</t>
  </si>
  <si>
    <t>Training</t>
  </si>
  <si>
    <t>Services (for initial period of operation)</t>
  </si>
  <si>
    <t>Local critical hardware support</t>
  </si>
  <si>
    <t>Years</t>
  </si>
  <si>
    <t>Local alternative power supply system support &amp; maintenance</t>
  </si>
  <si>
    <t>Cloud data storage (external backups)</t>
  </si>
  <si>
    <t xml:space="preserve">LaAS to land agency </t>
  </si>
  <si>
    <t>Agency</t>
  </si>
  <si>
    <t>Leased communication lines</t>
  </si>
  <si>
    <t>Connected locations</t>
  </si>
  <si>
    <t>Internet connectivity</t>
  </si>
  <si>
    <t>Location</t>
  </si>
  <si>
    <t>Website support (incl. domain registration, purchase of SSL certificate, publishing news updates etc)</t>
  </si>
  <si>
    <t>Website</t>
  </si>
  <si>
    <t>Data entry contractors</t>
  </si>
  <si>
    <t>Person - months</t>
  </si>
  <si>
    <t>Software developer contractors</t>
  </si>
  <si>
    <t>Software support contractors</t>
  </si>
  <si>
    <t>User support call center operators</t>
  </si>
  <si>
    <t>Civil Works</t>
  </si>
  <si>
    <t>Office renovation work</t>
  </si>
  <si>
    <t>Server room building works</t>
  </si>
  <si>
    <t>LAN cabling works</t>
  </si>
  <si>
    <t>Backup solar power supply installation</t>
  </si>
  <si>
    <t>Power cabling works</t>
  </si>
  <si>
    <t>Incremental costs</t>
  </si>
  <si>
    <t>Total Incremental Costs</t>
  </si>
  <si>
    <t>Travel</t>
  </si>
  <si>
    <t>Accomodation</t>
  </si>
  <si>
    <t>Per diem allowances</t>
  </si>
  <si>
    <t>Media expenses</t>
  </si>
  <si>
    <t>Workshops</t>
  </si>
  <si>
    <t>Totals</t>
  </si>
  <si>
    <t>Percentage of capital cost</t>
  </si>
  <si>
    <t>Software Licenses/subscriptions</t>
  </si>
  <si>
    <t>COTS - Land (LIS related)</t>
  </si>
  <si>
    <t>COTS - DBMS</t>
  </si>
  <si>
    <t>COTS - GIS</t>
  </si>
  <si>
    <t>COTS - Reports</t>
  </si>
  <si>
    <t>COTS - Server utility incl. op system</t>
  </si>
  <si>
    <t>COTS - Workstations</t>
  </si>
  <si>
    <t>Land System software development (including further customization &amp; configuration)</t>
  </si>
  <si>
    <t>Software developers (employed or under contract to land agency)</t>
  </si>
  <si>
    <t>Person - month</t>
  </si>
  <si>
    <t>IS consultancy</t>
  </si>
  <si>
    <t>One-off</t>
  </si>
  <si>
    <t xml:space="preserve">Land System support </t>
  </si>
  <si>
    <t>Land system software maintenance &amp; support service</t>
  </si>
  <si>
    <t>Server related hardware support</t>
  </si>
  <si>
    <t>Other hardware support (beyond warranty period) including workstations, printers, scanners, network cabling &amp; devices.</t>
  </si>
  <si>
    <t>Dedicated land agency staff system support staff (or contractor staff)</t>
  </si>
  <si>
    <t>Person - Year</t>
  </si>
  <si>
    <t>Consumables &amp; subscriptions</t>
  </si>
  <si>
    <t>Per Office</t>
  </si>
  <si>
    <t>Electricity charges</t>
  </si>
  <si>
    <t>Office</t>
  </si>
  <si>
    <t>Printing paper</t>
  </si>
  <si>
    <t>Plotter media</t>
  </si>
  <si>
    <t>Cloud storage subscription</t>
  </si>
  <si>
    <t>Internet subscription</t>
  </si>
  <si>
    <t>Plotter ink consumables</t>
  </si>
  <si>
    <t>Generator fuel</t>
  </si>
  <si>
    <t>Website support (incl. domain registration,  SSL certificate,  etc)</t>
  </si>
  <si>
    <t>LaAS expenses</t>
  </si>
  <si>
    <t>LaAS fixed costs</t>
  </si>
  <si>
    <t>LaAS variable costs</t>
  </si>
  <si>
    <t>transaction</t>
  </si>
  <si>
    <t>LaAS user support</t>
  </si>
  <si>
    <t>Detailed Operational expenses</t>
  </si>
  <si>
    <t>Costing component</t>
  </si>
  <si>
    <t>Annual Operating Costs</t>
  </si>
  <si>
    <t>Total cost ($US)</t>
  </si>
  <si>
    <t>Contingency*</t>
  </si>
  <si>
    <t>* Rate of contingency (40% default) - vary accordingly</t>
  </si>
  <si>
    <t>Summary costs ($US)</t>
  </si>
  <si>
    <t>Med</t>
  </si>
  <si>
    <t>Annual ops costs</t>
  </si>
  <si>
    <t>Number of staff in the office</t>
  </si>
  <si>
    <t>Specify which offices are to be involved in the investment  (or ALL if national)</t>
  </si>
  <si>
    <t>Physical ICT infrastructure upgrade cost per office $US</t>
  </si>
  <si>
    <t>Small office</t>
  </si>
  <si>
    <t>Medium office</t>
  </si>
  <si>
    <t>Large office</t>
  </si>
  <si>
    <t>•</t>
  </si>
  <si>
    <t>Solar &amp; batteries power backup, minimal (power &amp; LAN) cabling, Secure server room</t>
  </si>
  <si>
    <t>Solar &amp; batteries power backup, extensive (power &amp; LAN) cabling, Secure &amp; airconditioned central server room, egometric furniture</t>
  </si>
  <si>
    <t>Solar &amp; batteries power backup, minimal (power &amp; LAN cabling secure central server room</t>
  </si>
  <si>
    <t>Estimated Physical ICT infrastructure upgrade and hardware costs</t>
  </si>
  <si>
    <t>ICT infrastructure upgrades</t>
  </si>
  <si>
    <t>Cost / office for stand-alone office implementation</t>
  </si>
  <si>
    <t>Cost / office for centralized system with linkages to local offices</t>
  </si>
  <si>
    <t>Large Office</t>
  </si>
  <si>
    <t>Medium Office</t>
  </si>
  <si>
    <t>Small Office</t>
  </si>
  <si>
    <r>
      <t xml:space="preserve">Registration staff </t>
    </r>
    <r>
      <rPr>
        <i/>
        <sz val="10"/>
        <color theme="1"/>
        <rFont val="Calibri (Body)"/>
      </rPr>
      <t>(including managers with approval or certifying roles)</t>
    </r>
  </si>
  <si>
    <r>
      <t xml:space="preserve">Survey/Cadastre staff </t>
    </r>
    <r>
      <rPr>
        <i/>
        <sz val="10"/>
        <color theme="1"/>
        <rFont val="Calibri (Body)"/>
      </rPr>
      <t>(including managers with approval or certifying roles)</t>
    </r>
  </si>
  <si>
    <t>Large Offices</t>
  </si>
  <si>
    <t>Medium Offices</t>
  </si>
  <si>
    <t>Small Offices</t>
  </si>
  <si>
    <t>Specify Number of offices for each solution option</t>
  </si>
  <si>
    <t xml:space="preserve">Solution Option </t>
  </si>
  <si>
    <t>Solution Option</t>
  </si>
  <si>
    <t>Software and software development costing parameters</t>
  </si>
  <si>
    <t>Possible Inclusions</t>
  </si>
  <si>
    <t>Estimated cost (US$)</t>
  </si>
  <si>
    <t>Expected range (US$)</t>
  </si>
  <si>
    <t>Supports multiple transaction  categories, including some additions in a new system and/or replaces an existing system with  major new  functionality</t>
  </si>
  <si>
    <t>Implements latest technology with limited track record within comparable land agencies</t>
  </si>
  <si>
    <t>Central server with linkages to both external and in-house servers</t>
  </si>
  <si>
    <t>Complex migration of legacy data</t>
  </si>
  <si>
    <t>Requires expertise not readily available locally</t>
  </si>
  <si>
    <t>2.5 million – 10 million</t>
  </si>
  <si>
    <t xml:space="preserve">Supports several  transaction categories (new system or a significant extension to existing system) </t>
  </si>
  <si>
    <t>Supports simple linkages  to other  internal  or external systems</t>
  </si>
  <si>
    <t>Central server or multiple office standalone implementations (potentially supported by national regular data consolidation)</t>
  </si>
  <si>
    <t>Implementation largely undertaken (and subsequent support provided)  by local software developers</t>
  </si>
  <si>
    <t>500,000 – 2.5 million</t>
  </si>
  <si>
    <t>Supports only routine registration &amp; cadastral transactions or is a simple extension/upgrade to existing system</t>
  </si>
  <si>
    <t>No linkages required to other internal or external systems</t>
  </si>
  <si>
    <t>Local requirements can be incorporated  largely by configuration and no or very limited software customization</t>
  </si>
  <si>
    <t>Implementation and subsequent support can be  provided by local software developers</t>
  </si>
  <si>
    <t>&lt;500,000</t>
  </si>
  <si>
    <t>Specify software costs for each solution option</t>
  </si>
  <si>
    <t>Specify percentage of hardware capital costs (applies to all solution options)</t>
  </si>
  <si>
    <t>Hardware related operating costs</t>
  </si>
  <si>
    <t>$US</t>
  </si>
  <si>
    <t xml:space="preserve">Incorporates hardware maintenance and consumables </t>
  </si>
  <si>
    <t>Incorporates leased lines, internet access and communications casts associated with the system</t>
  </si>
  <si>
    <t>Specify percentage of ICT Infrastructure upgrade costs (applies to all solution options)</t>
  </si>
  <si>
    <t>ICT Infrastructure  related operating costs</t>
  </si>
  <si>
    <t>Software license and support fees</t>
  </si>
  <si>
    <t>Specify percentage of total software &amp; software development cost  (applies to all solution options)</t>
  </si>
  <si>
    <t>ICT infrastructure costs</t>
  </si>
  <si>
    <t>TOTAL</t>
  </si>
  <si>
    <t>A</t>
  </si>
  <si>
    <t>Automated document scanning</t>
  </si>
  <si>
    <t>Document scanning with additional work to resolve data quality</t>
  </si>
  <si>
    <t>B</t>
  </si>
  <si>
    <t>C</t>
  </si>
  <si>
    <t>D</t>
  </si>
  <si>
    <t>Document scanning with some additional effort</t>
  </si>
  <si>
    <t>Document Scanning with field verification to resolve identified anomalies in cadastre</t>
  </si>
  <si>
    <t xml:space="preserve">C </t>
  </si>
  <si>
    <t>Systematic registration costs</t>
  </si>
  <si>
    <t>Adjudication by local volunteers, no surveys</t>
  </si>
  <si>
    <t>Use of large scale image maps with little investment in GRN, paid field staff</t>
  </si>
  <si>
    <t>Use of large scale image maps with investment in GRN, paid field staff.</t>
  </si>
  <si>
    <t>Ground surveys with investment in GRN, paid field staff.</t>
  </si>
  <si>
    <t>Total Cost for each solution option</t>
  </si>
  <si>
    <t>Conversion process from deeds to title registration - Unit cost per property ($US)</t>
  </si>
  <si>
    <t>Scanning existing land records - unit cost per property ($US)</t>
  </si>
  <si>
    <t>Conversion process costs - from deeds to title registration</t>
  </si>
  <si>
    <t>Scanning existing land records process costs ($US)</t>
  </si>
  <si>
    <t>Data entry from deeds indexes</t>
  </si>
  <si>
    <t>Data entry of registration transactions for "live" interests</t>
  </si>
  <si>
    <t>Matching of deeds to equivalent cadastral map parcels (typically with matching software)</t>
  </si>
  <si>
    <t>Review of deeds documents to resolve or record issues preventing conversion (typically ~30% of properties)</t>
  </si>
  <si>
    <t>Systematic registration  process</t>
  </si>
  <si>
    <t>Scanning process</t>
  </si>
  <si>
    <t>Number of properties in each systematic registration process for each solution option</t>
  </si>
  <si>
    <t>Number of properties in each document process for each solution option</t>
  </si>
  <si>
    <t>Number of properties in each deeds conversion process for each solution option</t>
  </si>
  <si>
    <t>Conversion process</t>
  </si>
  <si>
    <t>Other preparatory activity costs</t>
  </si>
  <si>
    <t>Other preparatory activity - unit costs</t>
  </si>
  <si>
    <t>Upgrade of spatial framework unit costs ($US)</t>
  </si>
  <si>
    <t>Upgrade of spatial framework costs</t>
  </si>
  <si>
    <t>XXXXXXX  process</t>
  </si>
  <si>
    <t>Office (&amp; associated district) size</t>
  </si>
  <si>
    <t>Small office/district</t>
  </si>
  <si>
    <t>Medium office/district</t>
  </si>
  <si>
    <t>Large office/district</t>
  </si>
  <si>
    <t>Number of each office/district type for each solution option</t>
  </si>
  <si>
    <t xml:space="preserve"> </t>
  </si>
  <si>
    <t>Design</t>
  </si>
  <si>
    <t>Large (Central) office</t>
  </si>
  <si>
    <t>Small office / district</t>
  </si>
  <si>
    <t>Medium office / district</t>
  </si>
  <si>
    <t>Large office / district</t>
  </si>
  <si>
    <t>*With estimating cost of  HRSI use $30/square km but note that  a minimum cost for each supply usually applies</t>
  </si>
  <si>
    <t>National implementation and supports multiple land administration transactions</t>
  </si>
  <si>
    <t>National implementation but only supports land registration transactions</t>
  </si>
  <si>
    <t>Sub-national implementation and only supports certain land registration transactions (eg. transfers &amp; mortgages)</t>
  </si>
  <si>
    <t>Inclusions</t>
  </si>
  <si>
    <t>Detailed Costing -  Initial Investment Expenses</t>
  </si>
  <si>
    <t>Detailed Costing -  Ongoing Operational Expenses</t>
  </si>
  <si>
    <r>
      <t xml:space="preserve">Hidden Column -     </t>
    </r>
    <r>
      <rPr>
        <b/>
        <sz val="11"/>
        <color rgb="FFFF0000"/>
        <rFont val="Calibri (Body)"/>
      </rPr>
      <t>do not delete</t>
    </r>
  </si>
  <si>
    <t>Identify the preferred solution</t>
  </si>
  <si>
    <t>Hidden Column</t>
  </si>
  <si>
    <t>Subtotal (medium)</t>
  </si>
  <si>
    <t>Subtotal(low)</t>
  </si>
  <si>
    <t>LAaaS Annual fee</t>
  </si>
  <si>
    <t>Cost of replacement system or system upgrade at end of operating life</t>
  </si>
  <si>
    <t>Additional staff costs</t>
  </si>
  <si>
    <t xml:space="preserve">Software license and support fees </t>
  </si>
  <si>
    <t>Extra staff cost</t>
  </si>
  <si>
    <t>Annual LAaaS fee (post investment)</t>
  </si>
  <si>
    <t>LAaaS provider's fee</t>
  </si>
  <si>
    <t>Specify percentage of initial LAaaS investment expense (applies to all solution options)</t>
  </si>
  <si>
    <t xml:space="preserve">Incorporates license fees, software support (whether provided by commercial supplier or in-house) </t>
  </si>
  <si>
    <t xml:space="preserve">Incorporates LAaaS providers server infrastructure expenses , software license fees and support fees </t>
  </si>
  <si>
    <t>LAaaS is a very recent offering and so associated fee estimates are quite speculative. Expect these fees to be in the 10% - 25% range</t>
  </si>
  <si>
    <t>Specify the number of additional staff for each solution option</t>
  </si>
  <si>
    <t>Other Operating Costs</t>
  </si>
  <si>
    <t>TO HIDE ROW</t>
  </si>
  <si>
    <t>Apportion Establishment costs across system life cycle of 10 years  (from Basic Costing worksheets2D.2-2D.8) by Percentage</t>
  </si>
  <si>
    <t>Apportion Operations and maintenance costs as percentage of annual expense</t>
  </si>
  <si>
    <t>Replacement cost (estimated in Yr 10)</t>
  </si>
  <si>
    <t>Specify the average annual salary of the additional staff</t>
  </si>
  <si>
    <t>Replacement cost of system (in Yr 10)</t>
  </si>
  <si>
    <t>Specify percentage of Software &amp; software development investment expense (applies to all solution options)</t>
  </si>
  <si>
    <t>Indicative Total Cost of Ownership  at Yr 10</t>
  </si>
  <si>
    <t>Using Basic Costing data</t>
  </si>
  <si>
    <t>Total estimated Investment funding required</t>
  </si>
  <si>
    <t>TOTAL COST OF OWNERSHIP</t>
  </si>
  <si>
    <t>Subtotal (High)</t>
  </si>
  <si>
    <t/>
  </si>
  <si>
    <t>Required Budget amount for Operations &amp; maintenance</t>
  </si>
  <si>
    <t>Total estimated Land Agency budget amount required to cover operations &amp; maintence expenses over life of system</t>
  </si>
  <si>
    <t>Detailed Investment expenses</t>
  </si>
  <si>
    <t>TCO (based on Basic Costing)</t>
  </si>
  <si>
    <t>Annual Operating and maintenance costs</t>
  </si>
  <si>
    <t>Software and Software Development Costs (including initial LAaaS investment)</t>
  </si>
  <si>
    <t>Systematic Registration</t>
  </si>
  <si>
    <t>Other preparatory activities</t>
  </si>
  <si>
    <t>Hardware cost per office $US</t>
  </si>
  <si>
    <t>higher spec server &amp; auxiliary equipment for central server</t>
  </si>
  <si>
    <t>Low spec servers for other offices</t>
  </si>
  <si>
    <t>All new hardware &amp; redundant workstations, scanners &amp; printers</t>
  </si>
  <si>
    <t>Medium spec server &amp; auxiliary equipment for central server</t>
  </si>
  <si>
    <t>Reuse some  hardware &amp; redundant workstations, scanners &amp; printers</t>
  </si>
  <si>
    <t>Low spec server &amp; auxilliary equipment for all offices</t>
  </si>
  <si>
    <t>Hide column do not delete</t>
  </si>
  <si>
    <t>Select which type of system implementation applies:</t>
  </si>
  <si>
    <t>Small Office (small district)</t>
  </si>
  <si>
    <t>Medium Office (medium district)</t>
  </si>
  <si>
    <t xml:space="preserve"> LAaaS fees </t>
  </si>
  <si>
    <t>Preparatory activities</t>
  </si>
  <si>
    <t>Summary</t>
  </si>
  <si>
    <t>Scanning exisiting land records</t>
  </si>
  <si>
    <t>Conversion Deeds - Title Registration</t>
  </si>
  <si>
    <t>Upgrade spatial framework</t>
  </si>
  <si>
    <t>Total Investment Cost</t>
  </si>
  <si>
    <t>Hardware related costs</t>
  </si>
  <si>
    <t>Hardware related operating  costs</t>
  </si>
  <si>
    <t xml:space="preserve">Total Investment </t>
  </si>
  <si>
    <t>Other ops costs</t>
  </si>
  <si>
    <t>OfficeSize</t>
  </si>
  <si>
    <t>SoftwareCosts</t>
  </si>
  <si>
    <t>InfraCosts</t>
  </si>
  <si>
    <t>OpsCosts</t>
  </si>
  <si>
    <t>PrepCosts</t>
  </si>
  <si>
    <t>TCOSumm</t>
  </si>
  <si>
    <t>TCOInitial</t>
  </si>
  <si>
    <t>TCOOps</t>
  </si>
  <si>
    <t>SlideRef</t>
  </si>
  <si>
    <t>Identify applicable staffing numbers</t>
  </si>
  <si>
    <t>Basic costing - Summary and Office Details</t>
  </si>
  <si>
    <t>Basic costing - Identifying offices included in investment</t>
  </si>
  <si>
    <t>Software, Software Development and initial LAaaS (investment) Costs</t>
  </si>
  <si>
    <t>A Centralized system assumes that there is 1 large office and a number of medium &amp; small offices</t>
  </si>
  <si>
    <t>Office details have been brought forward from Tab OfficeSize.</t>
  </si>
  <si>
    <r>
      <rPr>
        <b/>
        <sz val="9"/>
        <color theme="1"/>
        <rFont val="Calibri"/>
        <family val="2"/>
        <scheme val="minor"/>
      </rPr>
      <t xml:space="preserve">                             Documents in poor condition.</t>
    </r>
    <r>
      <rPr>
        <i/>
        <sz val="9"/>
        <color theme="1"/>
        <rFont val="Calibri"/>
        <family val="2"/>
        <scheme val="minor"/>
      </rPr>
      <t xml:space="preserve">       Unsorted, unconsolidated some field verification required</t>
    </r>
  </si>
  <si>
    <r>
      <t xml:space="preserve">                             Documents sorted or consolidated </t>
    </r>
    <r>
      <rPr>
        <i/>
        <sz val="9"/>
        <color rgb="FF000000"/>
        <rFont val="Calibri"/>
        <family val="2"/>
        <scheme val="minor"/>
      </rPr>
      <t>but in poor condition and irregular sizes</t>
    </r>
  </si>
  <si>
    <r>
      <t>Documents:</t>
    </r>
    <r>
      <rPr>
        <sz val="9"/>
        <color rgb="FF000000"/>
        <rFont val="Calibri"/>
        <family val="2"/>
        <scheme val="minor"/>
      </rPr>
      <t xml:space="preserve">
sorted, consolidated,  but poor condition or irregular sizes</t>
    </r>
  </si>
  <si>
    <r>
      <t>Documents:</t>
    </r>
    <r>
      <rPr>
        <sz val="9"/>
        <color rgb="FF000000"/>
        <rFont val="Calibri"/>
        <family val="2"/>
        <scheme val="minor"/>
      </rPr>
      <t xml:space="preserve">
sorted, consolidated, good condition, regular sizes</t>
    </r>
  </si>
  <si>
    <r>
      <t>*</t>
    </r>
    <r>
      <rPr>
        <b/>
        <u/>
        <sz val="9"/>
        <color theme="1"/>
        <rFont val="Calibri (Body)"/>
      </rPr>
      <t>Small office</t>
    </r>
    <r>
      <rPr>
        <sz val="9"/>
        <color theme="1"/>
        <rFont val="Calibri"/>
        <family val="2"/>
        <scheme val="minor"/>
      </rPr>
      <t xml:space="preserve"> implies one CORS Base station implemented in a district office (@$40K, </t>
    </r>
    <r>
      <rPr>
        <b/>
        <u/>
        <sz val="9"/>
        <color theme="1"/>
        <rFont val="Calibri (Body)"/>
      </rPr>
      <t>medium office</t>
    </r>
    <r>
      <rPr>
        <sz val="9"/>
        <color theme="1"/>
        <rFont val="Calibri"/>
        <family val="2"/>
        <scheme val="minor"/>
      </rPr>
      <t xml:space="preserve"> implies one CORS Base station at district office (@$40K) plus one  CORS Base station at remote location (@$50K)</t>
    </r>
  </si>
  <si>
    <t>STAGE 3 - TOTAL COST OF OWNERSHIP</t>
  </si>
  <si>
    <t>58-59</t>
  </si>
  <si>
    <t xml:space="preserve">STAGE 2 - MODULE BASIC COSTING </t>
  </si>
  <si>
    <t xml:space="preserve">Assumptions: one workstation per user adopted for this toolkit. Typically: Large office = national/head office; medium office = provincial/state office; small office = district office </t>
  </si>
  <si>
    <t xml:space="preserve">Annual operating costs are those incurred by the land agency and do not include MCC funded activities or items. </t>
  </si>
  <si>
    <t xml:space="preserve">All costs are annual costs (exc. Yr10 replacement cost) </t>
  </si>
  <si>
    <t>Indicative Total Cost of Ownership - Final (Basic) Costing Before IM</t>
  </si>
  <si>
    <t xml:space="preserve">Apportioned percentages are recommended, but can be changed as appropriate, ensuring they total 100%. </t>
  </si>
  <si>
    <t xml:space="preserve">Land Information &amp; Transaction System - Assessment and Design Toolkit - </t>
  </si>
  <si>
    <t xml:space="preserve">STAGES TWO (Basic costing supplementary module) and THREE (Total Cost of Ownership) </t>
  </si>
  <si>
    <t>Software &amp; software development, if part of option</t>
  </si>
  <si>
    <t>Initial LAaaS service contract, if applicable</t>
  </si>
  <si>
    <t>Physical ICT infrastructure, if part of option</t>
  </si>
  <si>
    <t>Preparatory activities, inc. systematic registration, conversion and spatial framework upgrades</t>
  </si>
  <si>
    <t>Standalone implementation</t>
  </si>
  <si>
    <t xml:space="preserve">Low options may also reflect no software or no or Iimited ICT use, that may also be reflected here </t>
  </si>
  <si>
    <t xml:space="preserve">Initial LAaaS Investment funding (including first 3 years of operations), if LAaaS being explored) </t>
  </si>
  <si>
    <t>Solar &amp; batteries power backup, extensive(power &amp; LAN) cabling, Secure &amp; airconditioned server room, if applicable</t>
  </si>
  <si>
    <t xml:space="preserve">Minimal (power &amp; LAN) cabling, secure server room. Lower if costs limited to non-IT infrastructure improvements in the cas of power/internet non-availability. E.g. paper file storage. </t>
  </si>
  <si>
    <t xml:space="preserve">Minimal (power &amp; LAN) cabling. Lower if costs limited to non-IT solutions if reliable power/internet not available. E.g. paper file storage. </t>
  </si>
  <si>
    <t xml:space="preserve">Reuse most workstations but ensure some redundant workstations, scanners &amp; printers in case of equipment failure. Lower if costs limited to non-ICT solutions if reliable power/internet not available. E.g. paper file storage. </t>
  </si>
  <si>
    <t>In the longer term computerization will generally result in staff savings however in the short term (first 5 years) there may be a need to establish new staff positions to provide ICT support to users of the land information and transaction system</t>
  </si>
  <si>
    <t>High Technology</t>
  </si>
  <si>
    <t>Medium Technology</t>
  </si>
  <si>
    <t>Low or No Technology</t>
  </si>
  <si>
    <t>High  Technology</t>
  </si>
  <si>
    <t>High Technology Solution</t>
  </si>
  <si>
    <t>Medium Technology Solution</t>
  </si>
  <si>
    <t>Low or No Technology Solution</t>
  </si>
  <si>
    <t>Identify offices where LRT IT system investment will be  implemented</t>
  </si>
  <si>
    <r>
      <t xml:space="preserve">This table is auto-populated to summarise the data supplied in the subsequent tabs. </t>
    </r>
    <r>
      <rPr>
        <sz val="10"/>
        <color rgb="FF000000"/>
        <rFont val="Calibri"/>
        <family val="2"/>
      </rPr>
      <t xml:space="preserve">Users should update the text in </t>
    </r>
    <r>
      <rPr>
        <sz val="10"/>
        <color rgb="FFFF0000"/>
        <rFont val="Calibri"/>
        <family val="2"/>
      </rPr>
      <t>red</t>
    </r>
    <r>
      <rPr>
        <sz val="10"/>
        <color rgb="FF000000"/>
        <rFont val="Calibri"/>
        <family val="2"/>
      </rPr>
      <t xml:space="preserve"> only, to vary the appropriate contingency margin. </t>
    </r>
  </si>
  <si>
    <t xml:space="preserve">Users should update the text in red/cells in yellow. </t>
  </si>
  <si>
    <r>
      <t xml:space="preserve">Edit amounts in </t>
    </r>
    <r>
      <rPr>
        <sz val="10"/>
        <color rgb="FFFF0000"/>
        <rFont val="Calibri"/>
        <family val="2"/>
        <scheme val="minor"/>
      </rPr>
      <t>red</t>
    </r>
    <r>
      <rPr>
        <sz val="10"/>
        <rFont val="Calibri"/>
        <family val="2"/>
        <scheme val="minor"/>
      </rPr>
      <t xml:space="preserve"> as appropriate, using the expected range and possible inclusions as guidance. Typically if a LAaaS option is identified, other software/development costs should be 0, and vice versa. </t>
    </r>
  </si>
  <si>
    <t xml:space="preserve">Other boxes provide guidanc or are autopopulated. </t>
  </si>
  <si>
    <t xml:space="preserve">Other boxes are calculated and autopopulated. </t>
  </si>
  <si>
    <t xml:space="preserve">Complete all cells shaded yellow as relevant. </t>
  </si>
  <si>
    <t>Systematic registration and community land recording - unit cost per propoerty ($US)</t>
  </si>
  <si>
    <r>
      <t>Continuously operating reference stations (CORS)</t>
    </r>
    <r>
      <rPr>
        <sz val="9"/>
        <color rgb="FF000000"/>
        <rFont val="Calibri (Body)"/>
      </rPr>
      <t xml:space="preserve"> &amp; associated equipment (Unit cost per office)</t>
    </r>
  </si>
  <si>
    <r>
      <t>Image acquisition:</t>
    </r>
    <r>
      <rPr>
        <sz val="9"/>
        <color rgb="FF000000"/>
        <rFont val="Calibri (Body)"/>
      </rPr>
      <t xml:space="preserve"> e.g. high resolution satellite imagery (HRSI), drone imagery capture, etc.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</si>
</sst>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yyyy"/>
    <numFmt numFmtId="165" formatCode="_(* #,##0_);_(* \(#,##0\);_(* &quot;-&quot;??_);_(@_)"/>
    <numFmt numFmtId="166" formatCode="0.0"/>
    <numFmt numFmtId="167" formatCode="_(* #,##0_);_(* \(#,##0\);_(* &quot;-&quot;?_);_(@_)"/>
  </numFmts>
  <fonts count="59">
    <font>
      <sz val="11"/>
      <color theme="1"/>
      <name val="Calibri"/>
      <family val="2"/>
      <scheme val="minor"/>
    </font>
    <font>
      <b/>
      <sz val="14"/>
      <color theme="1"/>
      <name val="Calibri"/>
      <family val="2"/>
      <scheme val="minor"/>
    </font>
    <font>
      <sz val="10"/>
      <color theme="1"/>
      <name val="Calibri"/>
      <family val="2"/>
      <scheme val="minor"/>
    </font>
    <font>
      <b/>
      <sz val="12"/>
      <color theme="1"/>
      <name val="Calibri"/>
      <family val="2"/>
      <scheme val="minor"/>
    </font>
    <font>
      <u/>
      <sz val="11"/>
      <color theme="10"/>
      <name val="Calibri"/>
      <family val="2"/>
      <scheme val="minor"/>
    </font>
    <font>
      <u/>
      <sz val="8"/>
      <color theme="10"/>
      <name val="Calibri"/>
      <family val="2"/>
      <scheme val="minor"/>
    </font>
    <font>
      <b/>
      <u/>
      <sz val="11"/>
      <name val="Calibri"/>
      <family val="2"/>
      <scheme val="minor"/>
    </font>
    <font>
      <b/>
      <sz val="10"/>
      <color rgb="FF000000"/>
      <name val="Calibri"/>
      <family val="2"/>
    </font>
    <font>
      <u/>
      <sz val="10"/>
      <color theme="10"/>
      <name val="Calibri"/>
      <family val="2"/>
      <scheme val="minor"/>
    </font>
    <font>
      <sz val="11"/>
      <color theme="1"/>
      <name val="Calibri"/>
      <family val="2"/>
      <scheme val="minor"/>
    </font>
    <font>
      <b/>
      <sz val="10"/>
      <color theme="0"/>
      <name val="Calibri"/>
      <family val="2"/>
      <scheme val="minor"/>
    </font>
    <font>
      <sz val="18"/>
      <color theme="0"/>
      <name val="Arial"/>
      <family val="2"/>
    </font>
    <font>
      <b/>
      <sz val="10"/>
      <color theme="0"/>
      <name val="Calibri"/>
      <family val="2"/>
    </font>
    <font>
      <sz val="10"/>
      <color rgb="FF000000"/>
      <name val="Calibri (Body)"/>
    </font>
    <font>
      <sz val="10"/>
      <color theme="1"/>
      <name val="Calibri (Body)"/>
    </font>
    <font>
      <sz val="10"/>
      <name val="Calibri"/>
      <family val="2"/>
      <scheme val="minor"/>
    </font>
    <font>
      <b/>
      <sz val="10"/>
      <color theme="1"/>
      <name val="Calibri"/>
      <family val="2"/>
      <scheme val="minor"/>
    </font>
    <font>
      <b/>
      <sz val="11"/>
      <color theme="1"/>
      <name val="Calibri"/>
      <family val="2"/>
      <scheme val="minor"/>
    </font>
    <font>
      <b/>
      <sz val="11"/>
      <color rgb="FF7030A0"/>
      <name val="Calibri"/>
      <family val="2"/>
      <scheme val="minor"/>
    </font>
    <font>
      <b/>
      <sz val="10"/>
      <color rgb="FFFF0000"/>
      <name val="Calibri"/>
      <family val="2"/>
      <scheme val="minor"/>
    </font>
    <font>
      <b/>
      <sz val="10"/>
      <color rgb="FF7030A0"/>
      <name val="Calibri"/>
      <family val="2"/>
      <scheme val="minor"/>
    </font>
    <font>
      <sz val="10"/>
      <color rgb="FF7030A0"/>
      <name val="Calibri"/>
      <family val="2"/>
      <scheme val="minor"/>
    </font>
    <font>
      <sz val="10"/>
      <color rgb="FFFF0000"/>
      <name val="Calibri"/>
      <family val="2"/>
      <scheme val="minor"/>
    </font>
    <font>
      <b/>
      <sz val="11"/>
      <color rgb="FFFF0000"/>
      <name val="Calibri"/>
      <family val="2"/>
      <scheme val="minor"/>
    </font>
    <font>
      <sz val="11"/>
      <color rgb="FF7030A0"/>
      <name val="Calibri"/>
      <family val="2"/>
      <scheme val="minor"/>
    </font>
    <font>
      <b/>
      <sz val="8"/>
      <color theme="8"/>
      <name val="Calibri"/>
      <family val="2"/>
      <scheme val="minor"/>
    </font>
    <font>
      <sz val="10"/>
      <color theme="0"/>
      <name val="Calibri"/>
      <family val="2"/>
      <scheme val="minor"/>
    </font>
    <font>
      <b/>
      <sz val="10"/>
      <color rgb="FF000000"/>
      <name val="Calibri (Body)"/>
    </font>
    <font>
      <b/>
      <sz val="10"/>
      <color theme="1"/>
      <name val="Calibri (Body)"/>
    </font>
    <font>
      <i/>
      <sz val="10"/>
      <color theme="1"/>
      <name val="Calibri (Body)"/>
    </font>
    <font>
      <i/>
      <sz val="10"/>
      <color theme="1"/>
      <name val="Calibri"/>
      <family val="2"/>
      <scheme val="minor"/>
    </font>
    <font>
      <sz val="11"/>
      <color theme="0"/>
      <name val="Calibri"/>
      <family val="2"/>
      <scheme val="minor"/>
    </font>
    <font>
      <b/>
      <sz val="10"/>
      <color rgb="FFFFFFFF"/>
      <name val="Calibri"/>
      <family val="2"/>
      <scheme val="minor"/>
    </font>
    <font>
      <sz val="10"/>
      <color rgb="FFFFFFFF"/>
      <name val="Calibri"/>
      <family val="2"/>
      <scheme val="minor"/>
    </font>
    <font>
      <sz val="11"/>
      <color rgb="FFFF0000"/>
      <name val="Calibri"/>
      <family val="2"/>
      <scheme val="minor"/>
    </font>
    <font>
      <i/>
      <sz val="11"/>
      <color theme="1"/>
      <name val="Calibri"/>
      <family val="2"/>
      <scheme val="minor"/>
    </font>
    <font>
      <b/>
      <sz val="10"/>
      <color theme="1"/>
      <name val="Calibri"/>
      <family val="2"/>
    </font>
    <font>
      <b/>
      <sz val="11"/>
      <color theme="0"/>
      <name val="Calibri (Body)"/>
    </font>
    <font>
      <b/>
      <sz val="11"/>
      <color rgb="FFFF0000"/>
      <name val="Calibri (Body)"/>
    </font>
    <font>
      <u/>
      <sz val="8"/>
      <color theme="0"/>
      <name val="Calibri"/>
      <family val="2"/>
      <scheme val="minor"/>
    </font>
    <font>
      <sz val="13"/>
      <color rgb="FF000000"/>
      <name val="Lucida Grande"/>
    </font>
    <font>
      <i/>
      <sz val="10"/>
      <color rgb="FF000000"/>
      <name val="Calibri (Body)"/>
    </font>
    <font>
      <b/>
      <sz val="11"/>
      <color theme="0"/>
      <name val="Calibri"/>
      <family val="2"/>
    </font>
    <font>
      <b/>
      <sz val="9"/>
      <color rgb="FFFFFFFF"/>
      <name val="Calibri"/>
      <family val="2"/>
      <scheme val="minor"/>
    </font>
    <font>
      <sz val="9"/>
      <color theme="1"/>
      <name val="Calibri"/>
      <family val="2"/>
      <scheme val="minor"/>
    </font>
    <font>
      <b/>
      <sz val="9"/>
      <color theme="0"/>
      <name val="Calibri"/>
      <family val="2"/>
      <scheme val="minor"/>
    </font>
    <font>
      <i/>
      <sz val="9"/>
      <color theme="1"/>
      <name val="Calibri"/>
      <family val="2"/>
      <scheme val="minor"/>
    </font>
    <font>
      <b/>
      <sz val="9"/>
      <color theme="1"/>
      <name val="Calibri"/>
      <family val="2"/>
      <scheme val="minor"/>
    </font>
    <font>
      <b/>
      <sz val="9"/>
      <color rgb="FF000000"/>
      <name val="Calibri"/>
      <family val="2"/>
      <scheme val="minor"/>
    </font>
    <font>
      <i/>
      <sz val="9"/>
      <color rgb="FF000000"/>
      <name val="Calibri"/>
      <family val="2"/>
      <scheme val="minor"/>
    </font>
    <font>
      <sz val="9"/>
      <color rgb="FF000000"/>
      <name val="Calibri"/>
      <family val="2"/>
      <scheme val="minor"/>
    </font>
    <font>
      <b/>
      <sz val="9"/>
      <color rgb="FF000000"/>
      <name val="Calibri (Body)"/>
    </font>
    <font>
      <b/>
      <u/>
      <sz val="9"/>
      <color theme="1"/>
      <name val="Calibri (Body)"/>
    </font>
    <font>
      <sz val="10"/>
      <color rgb="FFFF0000"/>
      <name val="Calibri"/>
      <family val="2"/>
    </font>
    <font>
      <b/>
      <sz val="10"/>
      <color rgb="FFFF0000"/>
      <name val="Calibri"/>
      <family val="2"/>
    </font>
    <font>
      <b/>
      <sz val="12"/>
      <color rgb="FFFF0000"/>
      <name val="Calibri"/>
      <family val="2"/>
      <scheme val="minor"/>
    </font>
    <font>
      <sz val="12"/>
      <color theme="1"/>
      <name val="Calibri"/>
      <family val="2"/>
      <scheme val="minor"/>
    </font>
    <font>
      <sz val="10"/>
      <color rgb="FF000000"/>
      <name val="Calibri"/>
      <family val="2"/>
    </font>
    <font>
      <sz val="9"/>
      <color rgb="FF000000"/>
      <name val="Calibri (Body)"/>
    </font>
  </fonts>
  <fills count="17">
    <fill>
      <patternFill patternType="none"/>
    </fill>
    <fill>
      <patternFill patternType="gray125"/>
    </fill>
    <fill>
      <patternFill patternType="solid">
        <fgColor rgb="FFFBE482"/>
        <bgColor indexed="64"/>
      </patternFill>
    </fill>
    <fill>
      <patternFill patternType="solid">
        <fgColor theme="4" tint="-0.249977111117893"/>
        <bgColor indexed="64"/>
      </patternFill>
    </fill>
    <fill>
      <patternFill patternType="solid">
        <fgColor rgb="FF2F5597"/>
        <bgColor indexed="64"/>
      </patternFill>
    </fill>
    <fill>
      <patternFill patternType="solid">
        <fgColor theme="7"/>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0000"/>
        <bgColor indexed="64"/>
      </patternFill>
    </fill>
    <fill>
      <patternFill patternType="solid">
        <fgColor theme="7" tint="0.79998168889431442"/>
        <bgColor indexed="64"/>
      </patternFill>
    </fill>
    <fill>
      <patternFill patternType="solid">
        <fgColor rgb="FF203764"/>
        <bgColor rgb="FF000000"/>
      </patternFill>
    </fill>
    <fill>
      <patternFill patternType="solid">
        <fgColor theme="2"/>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rgb="FFD9E1F2"/>
        <bgColor indexed="64"/>
      </patternFill>
    </fill>
  </fills>
  <borders count="61">
    <border>
      <left/>
      <right/>
      <top/>
      <bottom/>
      <diagonal/>
    </border>
    <border>
      <left/>
      <right/>
      <top/>
      <bottom style="medium">
        <color rgb="FF2F5597"/>
      </bottom>
      <diagonal/>
    </border>
    <border>
      <left style="medium">
        <color rgb="FF2F5597"/>
      </left>
      <right/>
      <top style="medium">
        <color rgb="FF2F5597"/>
      </top>
      <bottom style="medium">
        <color rgb="FF2F5597"/>
      </bottom>
      <diagonal/>
    </border>
    <border>
      <left style="thin">
        <color theme="0"/>
      </left>
      <right style="thin">
        <color theme="0"/>
      </right>
      <top/>
      <bottom style="medium">
        <color rgb="FF2F5597"/>
      </bottom>
      <diagonal/>
    </border>
    <border>
      <left style="thin">
        <color auto="1"/>
      </left>
      <right/>
      <top style="thin">
        <color auto="1"/>
      </top>
      <bottom style="thin">
        <color auto="1"/>
      </bottom>
      <diagonal/>
    </border>
    <border>
      <left/>
      <right/>
      <top style="thin">
        <color auto="1"/>
      </top>
      <bottom style="thin">
        <color auto="1"/>
      </bottom>
      <diagonal/>
    </border>
    <border>
      <left style="thin">
        <color theme="0"/>
      </left>
      <right style="thin">
        <color theme="0"/>
      </right>
      <top/>
      <bottom/>
      <diagonal/>
    </border>
    <border>
      <left style="thin">
        <color theme="0"/>
      </left>
      <right/>
      <top style="thin">
        <color theme="0"/>
      </top>
      <bottom/>
      <diagonal/>
    </border>
    <border>
      <left/>
      <right style="thin">
        <color theme="0"/>
      </right>
      <top style="thin">
        <color theme="0"/>
      </top>
      <bottom/>
      <diagonal/>
    </border>
    <border>
      <left style="medium">
        <color rgb="FF2F5597"/>
      </left>
      <right style="thin">
        <color theme="0"/>
      </right>
      <top style="medium">
        <color rgb="FF2F5597"/>
      </top>
      <bottom/>
      <diagonal/>
    </border>
    <border>
      <left style="medium">
        <color rgb="FF2F5597"/>
      </left>
      <right style="thin">
        <color theme="0"/>
      </right>
      <top/>
      <bottom/>
      <diagonal/>
    </border>
    <border>
      <left style="medium">
        <color rgb="FF2F5597"/>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rgb="FF2F5597"/>
      </left>
      <right style="thin">
        <color theme="0"/>
      </right>
      <top style="medium">
        <color theme="0"/>
      </top>
      <bottom/>
      <diagonal/>
    </border>
    <border>
      <left style="thin">
        <color theme="0"/>
      </left>
      <right/>
      <top style="medium">
        <color theme="0"/>
      </top>
      <bottom/>
      <diagonal/>
    </border>
    <border>
      <left style="thin">
        <color theme="0"/>
      </left>
      <right/>
      <top style="medium">
        <color theme="0"/>
      </top>
      <bottom style="medium">
        <color rgb="FF2F5597"/>
      </bottom>
      <diagonal/>
    </border>
    <border>
      <left/>
      <right/>
      <top style="medium">
        <color theme="0"/>
      </top>
      <bottom/>
      <diagonal/>
    </border>
    <border>
      <left/>
      <right/>
      <top style="thin">
        <color theme="0" tint="-0.14996795556505021"/>
      </top>
      <bottom style="thin">
        <color theme="0" tint="-0.14996795556505021"/>
      </bottom>
      <diagonal/>
    </border>
    <border>
      <left/>
      <right/>
      <top style="medium">
        <color rgb="FF2F5597"/>
      </top>
      <bottom style="medium">
        <color theme="0" tint="-0.14996795556505021"/>
      </bottom>
      <diagonal/>
    </border>
    <border>
      <left/>
      <right/>
      <top style="medium">
        <color theme="0" tint="-0.14996795556505021"/>
      </top>
      <bottom style="medium">
        <color theme="0" tint="-0.14996795556505021"/>
      </bottom>
      <diagonal/>
    </border>
    <border>
      <left/>
      <right style="thin">
        <color theme="0" tint="-0.14996795556505021"/>
      </right>
      <top style="thin">
        <color theme="7" tint="0.79998168889431442"/>
      </top>
      <bottom style="thin">
        <color theme="7" tint="0.79998168889431442"/>
      </bottom>
      <diagonal/>
    </border>
    <border>
      <left/>
      <right/>
      <top style="thin">
        <color theme="0" tint="-0.14996795556505021"/>
      </top>
      <bottom/>
      <diagonal/>
    </border>
    <border>
      <left/>
      <right/>
      <top/>
      <bottom style="thin">
        <color theme="0" tint="-0.14996795556505021"/>
      </bottom>
      <diagonal/>
    </border>
    <border>
      <left/>
      <right/>
      <top style="thin">
        <color theme="7" tint="0.79998168889431442"/>
      </top>
      <bottom/>
      <diagonal/>
    </border>
    <border>
      <left/>
      <right/>
      <top/>
      <bottom style="thin">
        <color theme="7" tint="0.79998168889431442"/>
      </bottom>
      <diagonal/>
    </border>
    <border>
      <left style="medium">
        <color rgb="FF2F5597"/>
      </left>
      <right/>
      <top style="medium">
        <color theme="0"/>
      </top>
      <bottom/>
      <diagonal/>
    </border>
    <border>
      <left/>
      <right style="medium">
        <color theme="0"/>
      </right>
      <top style="medium">
        <color theme="0"/>
      </top>
      <bottom/>
      <diagonal/>
    </border>
    <border>
      <left style="medium">
        <color theme="0"/>
      </left>
      <right/>
      <top style="medium">
        <color theme="0"/>
      </top>
      <bottom/>
      <diagonal/>
    </border>
    <border>
      <left/>
      <right/>
      <top/>
      <bottom style="medium">
        <color theme="0" tint="-0.14996795556505021"/>
      </bottom>
      <diagonal/>
    </border>
    <border>
      <left style="thin">
        <color theme="0"/>
      </left>
      <right/>
      <top/>
      <bottom/>
      <diagonal/>
    </border>
    <border>
      <left/>
      <right style="thin">
        <color theme="0"/>
      </right>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style="thin">
        <color theme="0" tint="-0.14996795556505021"/>
      </right>
      <top/>
      <bottom/>
      <diagonal/>
    </border>
    <border>
      <left style="thin">
        <color rgb="FFFFFFFF"/>
      </left>
      <right style="thin">
        <color rgb="FFFFFFFF"/>
      </right>
      <top/>
      <bottom style="medium">
        <color rgb="FF2F5597"/>
      </bottom>
      <diagonal/>
    </border>
    <border>
      <left style="thin">
        <color rgb="FFFFFFFF"/>
      </left>
      <right style="thin">
        <color rgb="FFFFFFFF"/>
      </right>
      <top/>
      <bottom/>
      <diagonal/>
    </border>
    <border>
      <left style="medium">
        <color theme="0" tint="-0.14996795556505021"/>
      </left>
      <right style="medium">
        <color theme="0" tint="-0.14996795556505021"/>
      </right>
      <top/>
      <bottom/>
      <diagonal/>
    </border>
    <border>
      <left/>
      <right/>
      <top style="medium">
        <color rgb="FF2F5597"/>
      </top>
      <bottom/>
      <diagonal/>
    </border>
    <border>
      <left/>
      <right/>
      <top style="medium">
        <color theme="3"/>
      </top>
      <bottom style="medium">
        <color theme="3"/>
      </bottom>
      <diagonal/>
    </border>
    <border>
      <left/>
      <right/>
      <top style="medium">
        <color rgb="FF2F5597"/>
      </top>
      <bottom style="thin">
        <color theme="0" tint="-0.14996795556505021"/>
      </bottom>
      <diagonal/>
    </border>
    <border>
      <left/>
      <right/>
      <top style="thin">
        <color theme="0" tint="-0.14996795556505021"/>
      </top>
      <bottom style="medium">
        <color theme="3"/>
      </bottom>
      <diagonal/>
    </border>
    <border>
      <left style="medium">
        <color theme="0" tint="-0.14996795556505021"/>
      </left>
      <right style="medium">
        <color theme="0" tint="-0.14996795556505021"/>
      </right>
      <top style="medium">
        <color rgb="FF2F5597"/>
      </top>
      <bottom style="medium">
        <color theme="0" tint="-0.14996795556505021"/>
      </bottom>
      <diagonal/>
    </border>
    <border>
      <left style="medium">
        <color theme="0" tint="-0.14996795556505021"/>
      </left>
      <right style="medium">
        <color theme="0" tint="-0.14996795556505021"/>
      </right>
      <top style="medium">
        <color theme="0" tint="-0.14996795556505021"/>
      </top>
      <bottom style="medium">
        <color theme="0" tint="-0.14996795556505021"/>
      </bottom>
      <diagonal/>
    </border>
    <border>
      <left/>
      <right style="medium">
        <color theme="0" tint="-0.14996795556505021"/>
      </right>
      <top style="medium">
        <color rgb="FF2F5597"/>
      </top>
      <bottom style="medium">
        <color theme="0" tint="-0.14996795556505021"/>
      </bottom>
      <diagonal/>
    </border>
    <border>
      <left/>
      <right style="medium">
        <color theme="0" tint="-0.14996795556505021"/>
      </right>
      <top style="medium">
        <color theme="0" tint="-0.14996795556505021"/>
      </top>
      <bottom style="medium">
        <color theme="0" tint="-0.14996795556505021"/>
      </bottom>
      <diagonal/>
    </border>
    <border>
      <left style="thin">
        <color theme="0"/>
      </left>
      <right style="thin">
        <color theme="0"/>
      </right>
      <top style="thin">
        <color theme="0"/>
      </top>
      <bottom/>
      <diagonal/>
    </border>
    <border>
      <left style="thin">
        <color theme="0" tint="-0.14996795556505021"/>
      </left>
      <right style="thin">
        <color theme="0" tint="-0.14996795556505021"/>
      </right>
      <top style="thin">
        <color theme="0" tint="-0.14996795556505021"/>
      </top>
      <bottom/>
      <diagonal/>
    </border>
    <border>
      <left/>
      <right/>
      <top/>
      <bottom style="thin">
        <color rgb="FF4472C4"/>
      </bottom>
      <diagonal/>
    </border>
    <border>
      <left style="thin">
        <color theme="6" tint="0.59996337778862885"/>
      </left>
      <right style="thin">
        <color theme="6" tint="0.59996337778862885"/>
      </right>
      <top style="thin">
        <color theme="6" tint="0.59996337778862885"/>
      </top>
      <bottom style="thin">
        <color theme="6" tint="0.59996337778862885"/>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medium">
        <color theme="0" tint="-0.24994659260841701"/>
      </left>
      <right/>
      <top style="medium">
        <color theme="0" tint="-0.24994659260841701"/>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tint="-0.14996795556505021"/>
      </right>
      <top style="thin">
        <color theme="7" tint="0.79998168889431442"/>
      </top>
      <bottom/>
      <diagonal/>
    </border>
    <border>
      <left/>
      <right style="thin">
        <color theme="0" tint="-0.14996795556505021"/>
      </right>
      <top/>
      <bottom style="thin">
        <color theme="7" tint="0.79998168889431442"/>
      </bottom>
      <diagonal/>
    </border>
    <border>
      <left style="thin">
        <color theme="0" tint="-0.14996795556505021"/>
      </left>
      <right style="thin">
        <color theme="0" tint="-0.14996795556505021"/>
      </right>
      <top/>
      <bottom style="thin">
        <color theme="0" tint="-0.14996795556505021"/>
      </bottom>
      <diagonal/>
    </border>
    <border>
      <left/>
      <right style="thin">
        <color theme="0" tint="-0.14996795556505021"/>
      </right>
      <top style="medium">
        <color rgb="FF2F5597"/>
      </top>
      <bottom/>
      <diagonal/>
    </border>
    <border>
      <left/>
      <right/>
      <top style="slantDashDot">
        <color auto="1"/>
      </top>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style="thin">
        <color theme="0"/>
      </left>
      <right style="thin">
        <color theme="0"/>
      </right>
      <top style="thin">
        <color theme="0"/>
      </top>
      <bottom style="thin">
        <color theme="0"/>
      </bottom>
      <diagonal/>
    </border>
  </borders>
  <cellStyleXfs count="4">
    <xf numFmtId="0" fontId="0" fillId="0" borderId="0"/>
    <xf numFmtId="0" fontId="4" fillId="0" borderId="0" applyNumberFormat="0" applyFill="0" applyBorder="0" applyAlignment="0" applyProtection="0"/>
    <xf numFmtId="43" fontId="9" fillId="0" borderId="0" applyFont="0" applyFill="0" applyBorder="0" applyAlignment="0" applyProtection="0"/>
    <xf numFmtId="9" fontId="9" fillId="0" borderId="0" applyFont="0" applyFill="0" applyBorder="0" applyAlignment="0" applyProtection="0"/>
  </cellStyleXfs>
  <cellXfs count="320">
    <xf numFmtId="0" fontId="0" fillId="0" borderId="0" xfId="0"/>
    <xf numFmtId="0" fontId="1" fillId="0" borderId="0" xfId="0" applyFont="1"/>
    <xf numFmtId="0" fontId="2" fillId="0" borderId="0" xfId="0" applyFont="1"/>
    <xf numFmtId="0" fontId="3" fillId="0" borderId="0" xfId="0" applyFont="1"/>
    <xf numFmtId="0" fontId="0" fillId="0" borderId="0" xfId="0" applyAlignment="1">
      <alignment horizontal="center"/>
    </xf>
    <xf numFmtId="0" fontId="8" fillId="0" borderId="0" xfId="1" applyFont="1" applyFill="1"/>
    <xf numFmtId="0" fontId="8" fillId="0" borderId="0" xfId="1" applyFont="1"/>
    <xf numFmtId="0" fontId="5" fillId="0" borderId="0" xfId="1" applyFont="1" applyFill="1"/>
    <xf numFmtId="0" fontId="10" fillId="3" borderId="0" xfId="0" applyFont="1" applyFill="1"/>
    <xf numFmtId="0" fontId="11" fillId="4" borderId="2" xfId="0" applyFont="1" applyFill="1" applyBorder="1" applyAlignment="1">
      <alignment horizontal="center" vertical="top" wrapText="1"/>
    </xf>
    <xf numFmtId="0" fontId="12" fillId="4" borderId="3" xfId="0" applyFont="1" applyFill="1" applyBorder="1" applyAlignment="1">
      <alignment horizontal="center" vertical="center" wrapText="1" readingOrder="1"/>
    </xf>
    <xf numFmtId="0" fontId="7" fillId="0" borderId="1" xfId="0" applyFont="1" applyBorder="1" applyAlignment="1">
      <alignment horizontal="left" vertical="center" readingOrder="1"/>
    </xf>
    <xf numFmtId="0" fontId="14" fillId="0" borderId="0" xfId="0" applyFont="1"/>
    <xf numFmtId="9" fontId="2" fillId="0" borderId="0" xfId="3" applyFont="1"/>
    <xf numFmtId="0" fontId="3" fillId="0" borderId="0" xfId="0" applyFont="1" applyAlignment="1">
      <alignment vertical="center"/>
    </xf>
    <xf numFmtId="0" fontId="2" fillId="0" borderId="0" xfId="0" applyFont="1" applyAlignment="1">
      <alignment vertical="center"/>
    </xf>
    <xf numFmtId="0" fontId="16" fillId="0" borderId="0" xfId="0" applyFont="1" applyAlignment="1">
      <alignment horizontal="center" vertical="center" wrapText="1"/>
    </xf>
    <xf numFmtId="0" fontId="17" fillId="0" borderId="0" xfId="0" applyFont="1"/>
    <xf numFmtId="3" fontId="17" fillId="0" borderId="0" xfId="0" applyNumberFormat="1" applyFont="1" applyAlignment="1">
      <alignment horizontal="center" vertical="center"/>
    </xf>
    <xf numFmtId="0" fontId="18" fillId="0" borderId="0" xfId="0" applyFont="1" applyAlignment="1">
      <alignment horizontal="center" vertical="center"/>
    </xf>
    <xf numFmtId="164" fontId="19" fillId="0" borderId="0" xfId="0" applyNumberFormat="1" applyFont="1" applyAlignment="1">
      <alignment horizontal="center"/>
    </xf>
    <xf numFmtId="164" fontId="16" fillId="0" borderId="0" xfId="0" applyNumberFormat="1" applyFont="1" applyAlignment="1">
      <alignment horizontal="center"/>
    </xf>
    <xf numFmtId="0" fontId="16" fillId="0" borderId="0" xfId="0" applyFont="1"/>
    <xf numFmtId="3" fontId="16" fillId="0" borderId="0" xfId="0" applyNumberFormat="1" applyFont="1" applyAlignment="1">
      <alignment horizontal="center" vertical="center"/>
    </xf>
    <xf numFmtId="0" fontId="20" fillId="0" borderId="0" xfId="0" applyFont="1" applyAlignment="1">
      <alignment horizontal="center" vertical="center"/>
    </xf>
    <xf numFmtId="0" fontId="16" fillId="0" borderId="0" xfId="0" applyFont="1" applyAlignment="1">
      <alignment horizontal="center"/>
    </xf>
    <xf numFmtId="3" fontId="16" fillId="0" borderId="0" xfId="0" applyNumberFormat="1" applyFont="1" applyAlignment="1">
      <alignment horizontal="center" vertical="center" wrapText="1"/>
    </xf>
    <xf numFmtId="3" fontId="2" fillId="0" borderId="0" xfId="0" applyNumberFormat="1" applyFont="1" applyAlignment="1">
      <alignment horizontal="center" vertical="center"/>
    </xf>
    <xf numFmtId="3" fontId="2" fillId="0" borderId="0" xfId="0" applyNumberFormat="1" applyFont="1" applyAlignment="1">
      <alignment vertical="center"/>
    </xf>
    <xf numFmtId="3" fontId="21" fillId="0" borderId="0" xfId="0" applyNumberFormat="1" applyFont="1" applyAlignment="1">
      <alignment vertical="center"/>
    </xf>
    <xf numFmtId="0" fontId="16" fillId="0" borderId="0" xfId="0" applyFont="1" applyAlignment="1">
      <alignment vertical="center" wrapText="1"/>
    </xf>
    <xf numFmtId="3" fontId="2" fillId="0" borderId="0" xfId="0" applyNumberFormat="1" applyFont="1" applyAlignment="1">
      <alignment horizontal="center" vertical="center" wrapText="1"/>
    </xf>
    <xf numFmtId="0" fontId="2" fillId="0" borderId="0" xfId="0" applyFont="1" applyAlignment="1">
      <alignment vertical="center" wrapText="1"/>
    </xf>
    <xf numFmtId="3" fontId="22" fillId="0" borderId="0" xfId="0" applyNumberFormat="1" applyFont="1" applyAlignment="1">
      <alignment horizontal="center" vertical="center" wrapText="1"/>
    </xf>
    <xf numFmtId="3" fontId="15" fillId="0" borderId="0" xfId="0" applyNumberFormat="1" applyFont="1" applyAlignment="1">
      <alignment vertical="center"/>
    </xf>
    <xf numFmtId="3" fontId="2" fillId="0" borderId="0" xfId="0" applyNumberFormat="1" applyFont="1" applyAlignment="1">
      <alignment horizontal="right" vertical="center"/>
    </xf>
    <xf numFmtId="0" fontId="0" fillId="0" borderId="0" xfId="0" applyAlignment="1">
      <alignment horizontal="center" vertical="center" wrapText="1"/>
    </xf>
    <xf numFmtId="0" fontId="16" fillId="0" borderId="4" xfId="0" applyFont="1" applyBorder="1"/>
    <xf numFmtId="0" fontId="0" fillId="0" borderId="5" xfId="0" applyBorder="1"/>
    <xf numFmtId="3" fontId="0" fillId="0" borderId="5" xfId="0" applyNumberFormat="1" applyBorder="1"/>
    <xf numFmtId="3" fontId="23" fillId="0" borderId="5" xfId="0" applyNumberFormat="1" applyFont="1" applyBorder="1"/>
    <xf numFmtId="3" fontId="0" fillId="0" borderId="0" xfId="0" applyNumberFormat="1" applyAlignment="1">
      <alignment vertical="center"/>
    </xf>
    <xf numFmtId="0" fontId="24" fillId="0" borderId="0" xfId="0" applyFont="1" applyAlignment="1">
      <alignment vertical="center"/>
    </xf>
    <xf numFmtId="0" fontId="0" fillId="0" borderId="0" xfId="0" applyAlignment="1">
      <alignment horizontal="right"/>
    </xf>
    <xf numFmtId="3" fontId="25" fillId="0" borderId="0" xfId="0" applyNumberFormat="1" applyFont="1" applyAlignment="1">
      <alignment horizontal="center" wrapText="1"/>
    </xf>
    <xf numFmtId="9" fontId="21" fillId="0" borderId="0" xfId="3" applyFont="1" applyAlignment="1">
      <alignment horizontal="right" vertical="center"/>
    </xf>
    <xf numFmtId="3" fontId="2" fillId="5" borderId="0" xfId="0" applyNumberFormat="1" applyFont="1" applyFill="1" applyAlignment="1">
      <alignment horizontal="center" vertical="center" wrapText="1"/>
    </xf>
    <xf numFmtId="3" fontId="2" fillId="5" borderId="0" xfId="0" applyNumberFormat="1" applyFont="1" applyFill="1" applyAlignment="1">
      <alignment horizontal="center" vertical="center"/>
    </xf>
    <xf numFmtId="3" fontId="15" fillId="0" borderId="0" xfId="0" applyNumberFormat="1" applyFont="1" applyAlignment="1">
      <alignment horizontal="right" vertical="center"/>
    </xf>
    <xf numFmtId="3" fontId="19" fillId="0" borderId="0" xfId="0" applyNumberFormat="1" applyFont="1" applyAlignment="1">
      <alignment horizontal="right" vertical="center"/>
    </xf>
    <xf numFmtId="3" fontId="2" fillId="5" borderId="0" xfId="0" applyNumberFormat="1" applyFont="1" applyFill="1" applyAlignment="1">
      <alignment horizontal="right" vertical="center"/>
    </xf>
    <xf numFmtId="3" fontId="21" fillId="0" borderId="0" xfId="0" applyNumberFormat="1" applyFont="1" applyAlignment="1">
      <alignment horizontal="right" vertical="center"/>
    </xf>
    <xf numFmtId="9" fontId="2" fillId="0" borderId="0" xfId="3" applyFont="1" applyAlignment="1">
      <alignment horizontal="right" vertical="center"/>
    </xf>
    <xf numFmtId="3" fontId="16" fillId="0" borderId="0" xfId="0" applyNumberFormat="1" applyFont="1" applyAlignment="1">
      <alignment horizontal="right" vertical="center"/>
    </xf>
    <xf numFmtId="4" fontId="21" fillId="0" borderId="0" xfId="0" applyNumberFormat="1" applyFont="1" applyAlignment="1">
      <alignment horizontal="right" vertical="center"/>
    </xf>
    <xf numFmtId="3" fontId="0" fillId="0" borderId="0" xfId="0" applyNumberFormat="1" applyAlignment="1">
      <alignment horizontal="center" vertical="center" wrapText="1"/>
    </xf>
    <xf numFmtId="3" fontId="0" fillId="0" borderId="0" xfId="0" applyNumberFormat="1" applyAlignment="1">
      <alignment horizontal="center" vertical="center"/>
    </xf>
    <xf numFmtId="0" fontId="12" fillId="6" borderId="3" xfId="0" applyFont="1" applyFill="1" applyBorder="1" applyAlignment="1">
      <alignment horizontal="center" vertical="center" wrapText="1" readingOrder="1"/>
    </xf>
    <xf numFmtId="0" fontId="3" fillId="8" borderId="0" xfId="0" applyFont="1" applyFill="1" applyAlignment="1">
      <alignment vertical="center"/>
    </xf>
    <xf numFmtId="0" fontId="12" fillId="6" borderId="6" xfId="0" applyFont="1" applyFill="1" applyBorder="1" applyAlignment="1">
      <alignment horizontal="center" vertical="center" wrapText="1" readingOrder="1"/>
    </xf>
    <xf numFmtId="0" fontId="27" fillId="7" borderId="0" xfId="0" applyFont="1" applyFill="1" applyAlignment="1">
      <alignment vertical="center" wrapText="1" readingOrder="1"/>
    </xf>
    <xf numFmtId="0" fontId="7" fillId="0" borderId="0" xfId="0" applyFont="1" applyAlignment="1">
      <alignment horizontal="left" vertical="center" readingOrder="1"/>
    </xf>
    <xf numFmtId="0" fontId="28" fillId="7" borderId="0" xfId="0" applyFont="1" applyFill="1" applyAlignment="1">
      <alignment vertical="center"/>
    </xf>
    <xf numFmtId="9" fontId="16" fillId="0" borderId="0" xfId="3" applyFont="1" applyAlignment="1">
      <alignment vertical="center"/>
    </xf>
    <xf numFmtId="0" fontId="16" fillId="2" borderId="0" xfId="0" applyFont="1" applyFill="1" applyAlignment="1">
      <alignment horizontal="left" vertical="center"/>
    </xf>
    <xf numFmtId="0" fontId="0" fillId="2" borderId="0" xfId="0" applyFill="1"/>
    <xf numFmtId="165" fontId="2" fillId="0" borderId="0" xfId="3" applyNumberFormat="1" applyFont="1" applyAlignment="1">
      <alignment vertical="center"/>
    </xf>
    <xf numFmtId="0" fontId="2" fillId="0" borderId="0" xfId="3" applyNumberFormat="1" applyFont="1"/>
    <xf numFmtId="0" fontId="16" fillId="0" borderId="0" xfId="0" applyFont="1" applyAlignment="1">
      <alignment horizontal="left" vertical="center"/>
    </xf>
    <xf numFmtId="0" fontId="26" fillId="6" borderId="11" xfId="0" applyFont="1" applyFill="1" applyBorder="1" applyAlignment="1">
      <alignment horizontal="left" vertical="center" wrapText="1"/>
    </xf>
    <xf numFmtId="165" fontId="30" fillId="0" borderId="0" xfId="2" applyNumberFormat="1" applyFont="1" applyAlignment="1">
      <alignment horizontal="left" vertical="top" wrapText="1"/>
    </xf>
    <xf numFmtId="0" fontId="30" fillId="0" borderId="0" xfId="0" applyFont="1" applyAlignment="1">
      <alignment vertical="top" wrapText="1"/>
    </xf>
    <xf numFmtId="165" fontId="2" fillId="0" borderId="0" xfId="2" applyNumberFormat="1" applyFont="1" applyFill="1" applyBorder="1" applyAlignment="1">
      <alignment horizontal="right" vertical="top" wrapText="1"/>
    </xf>
    <xf numFmtId="0" fontId="32" fillId="11" borderId="11" xfId="0" applyFont="1" applyFill="1" applyBorder="1" applyAlignment="1">
      <alignment horizontal="center" vertical="center" wrapText="1"/>
    </xf>
    <xf numFmtId="0" fontId="32" fillId="11" borderId="0" xfId="0" applyFont="1" applyFill="1" applyAlignment="1">
      <alignment horizontal="center" vertical="center" wrapText="1"/>
    </xf>
    <xf numFmtId="0" fontId="26" fillId="6" borderId="13" xfId="0" applyFont="1" applyFill="1" applyBorder="1" applyAlignment="1">
      <alignment horizontal="center" vertical="center" wrapText="1"/>
    </xf>
    <xf numFmtId="0" fontId="12" fillId="6" borderId="14" xfId="0" applyFont="1" applyFill="1" applyBorder="1" applyAlignment="1">
      <alignment horizontal="center" vertical="center" wrapText="1" readingOrder="1"/>
    </xf>
    <xf numFmtId="0" fontId="12" fillId="6" borderId="15" xfId="0" applyFont="1" applyFill="1" applyBorder="1" applyAlignment="1">
      <alignment horizontal="center" vertical="center" wrapText="1" readingOrder="1"/>
    </xf>
    <xf numFmtId="0" fontId="34" fillId="0" borderId="0" xfId="0" applyFont="1"/>
    <xf numFmtId="0" fontId="0" fillId="0" borderId="0" xfId="0" applyAlignment="1">
      <alignment vertical="center" wrapText="1"/>
    </xf>
    <xf numFmtId="0" fontId="28" fillId="7" borderId="20" xfId="0" applyFont="1" applyFill="1" applyBorder="1" applyAlignment="1">
      <alignment vertical="center" wrapText="1"/>
    </xf>
    <xf numFmtId="0" fontId="26" fillId="6" borderId="11" xfId="0" applyFont="1" applyFill="1" applyBorder="1" applyAlignment="1">
      <alignment horizontal="left" vertical="center"/>
    </xf>
    <xf numFmtId="165" fontId="16" fillId="10" borderId="12" xfId="2" applyNumberFormat="1" applyFont="1" applyFill="1" applyBorder="1" applyAlignment="1">
      <alignment horizontal="left" vertical="center" wrapText="1"/>
    </xf>
    <xf numFmtId="165" fontId="2" fillId="0" borderId="0" xfId="2" applyNumberFormat="1" applyFont="1" applyFill="1" applyBorder="1" applyAlignment="1">
      <alignment horizontal="right" vertical="center" wrapText="1"/>
    </xf>
    <xf numFmtId="165" fontId="22" fillId="0" borderId="21" xfId="2" applyNumberFormat="1" applyFont="1" applyFill="1" applyBorder="1" applyAlignment="1">
      <alignment horizontal="center" vertical="center" wrapText="1"/>
    </xf>
    <xf numFmtId="0" fontId="32" fillId="11" borderId="25" xfId="0" applyFont="1" applyFill="1" applyBorder="1" applyAlignment="1">
      <alignment horizontal="center" vertical="center" wrapText="1"/>
    </xf>
    <xf numFmtId="0" fontId="33" fillId="11" borderId="26" xfId="0" applyFont="1" applyFill="1" applyBorder="1" applyAlignment="1">
      <alignment horizontal="left" vertical="center" wrapText="1"/>
    </xf>
    <xf numFmtId="0" fontId="32" fillId="11" borderId="16" xfId="0" applyFont="1" applyFill="1" applyBorder="1" applyAlignment="1">
      <alignment horizontal="center" vertical="center" wrapText="1"/>
    </xf>
    <xf numFmtId="0" fontId="32" fillId="11" borderId="27" xfId="0" applyFont="1" applyFill="1" applyBorder="1" applyAlignment="1">
      <alignment horizontal="center" vertical="center" wrapText="1"/>
    </xf>
    <xf numFmtId="0" fontId="0" fillId="0" borderId="24" xfId="0" applyBorder="1" applyAlignment="1">
      <alignment vertical="center" wrapText="1"/>
    </xf>
    <xf numFmtId="0" fontId="32" fillId="11" borderId="26" xfId="0" applyFont="1" applyFill="1" applyBorder="1" applyAlignment="1">
      <alignment horizontal="center" vertical="center" wrapText="1"/>
    </xf>
    <xf numFmtId="165" fontId="0" fillId="0" borderId="0" xfId="2" applyNumberFormat="1" applyFont="1" applyBorder="1" applyAlignment="1">
      <alignment vertical="center"/>
    </xf>
    <xf numFmtId="0" fontId="0" fillId="0" borderId="0" xfId="0" applyAlignment="1">
      <alignment vertical="center"/>
    </xf>
    <xf numFmtId="49" fontId="0" fillId="0" borderId="0" xfId="0" applyNumberFormat="1"/>
    <xf numFmtId="0" fontId="27" fillId="12" borderId="18" xfId="0" applyFont="1" applyFill="1" applyBorder="1" applyAlignment="1">
      <alignment horizontal="left" vertical="center" wrapText="1" readingOrder="1"/>
    </xf>
    <xf numFmtId="0" fontId="16" fillId="12" borderId="19" xfId="0" applyFont="1" applyFill="1" applyBorder="1" applyAlignment="1">
      <alignment horizontal="left" vertical="center"/>
    </xf>
    <xf numFmtId="0" fontId="17" fillId="12" borderId="0" xfId="0" applyFont="1" applyFill="1" applyAlignment="1">
      <alignment horizontal="left" vertical="center" wrapText="1"/>
    </xf>
    <xf numFmtId="0" fontId="16" fillId="0" borderId="0" xfId="0" applyFont="1" applyAlignment="1">
      <alignment horizontal="left" vertical="top" wrapText="1"/>
    </xf>
    <xf numFmtId="0" fontId="28" fillId="7" borderId="23" xfId="0" applyFont="1" applyFill="1" applyBorder="1" applyAlignment="1">
      <alignment vertical="center" wrapText="1"/>
    </xf>
    <xf numFmtId="165" fontId="2" fillId="0" borderId="21" xfId="2" quotePrefix="1" applyNumberFormat="1" applyFont="1" applyFill="1" applyBorder="1" applyAlignment="1">
      <alignment horizontal="center" vertical="center" wrapText="1"/>
    </xf>
    <xf numFmtId="165" fontId="2" fillId="0" borderId="21" xfId="2" applyNumberFormat="1" applyFont="1" applyFill="1" applyBorder="1" applyAlignment="1">
      <alignment horizontal="center" vertical="center" wrapText="1"/>
    </xf>
    <xf numFmtId="0" fontId="36" fillId="0" borderId="0" xfId="0" applyFont="1" applyAlignment="1">
      <alignment horizontal="left" vertical="center"/>
    </xf>
    <xf numFmtId="165" fontId="0" fillId="0" borderId="0" xfId="2" applyNumberFormat="1" applyFont="1"/>
    <xf numFmtId="165" fontId="0" fillId="0" borderId="0" xfId="2" applyNumberFormat="1" applyFont="1" applyAlignment="1">
      <alignment horizontal="center" vertical="center"/>
    </xf>
    <xf numFmtId="43" fontId="2" fillId="0" borderId="0" xfId="2" applyFont="1"/>
    <xf numFmtId="0" fontId="35" fillId="0" borderId="0" xfId="0" applyFont="1" applyAlignment="1">
      <alignment vertical="center"/>
    </xf>
    <xf numFmtId="0" fontId="26" fillId="6" borderId="0" xfId="0" applyFont="1" applyFill="1" applyAlignment="1">
      <alignment horizontal="left" vertical="center" wrapText="1"/>
    </xf>
    <xf numFmtId="0" fontId="26" fillId="6" borderId="36" xfId="0" applyFont="1" applyFill="1" applyBorder="1" applyAlignment="1">
      <alignment horizontal="left" vertical="center" wrapText="1"/>
    </xf>
    <xf numFmtId="0" fontId="37" fillId="9" borderId="0" xfId="0" applyFont="1" applyFill="1"/>
    <xf numFmtId="0" fontId="13" fillId="0" borderId="37" xfId="0" applyFont="1" applyBorder="1" applyAlignment="1">
      <alignment vertical="center" wrapText="1" readingOrder="1"/>
    </xf>
    <xf numFmtId="0" fontId="31" fillId="9" borderId="0" xfId="0" applyFont="1" applyFill="1"/>
    <xf numFmtId="9" fontId="2" fillId="13" borderId="39" xfId="3" applyFont="1" applyFill="1" applyBorder="1" applyAlignment="1">
      <alignment horizontal="center" vertical="center"/>
    </xf>
    <xf numFmtId="9" fontId="2" fillId="13" borderId="17" xfId="3" applyFont="1" applyFill="1" applyBorder="1" applyAlignment="1">
      <alignment horizontal="center" vertical="center"/>
    </xf>
    <xf numFmtId="9" fontId="2" fillId="13" borderId="40" xfId="3" applyFont="1" applyFill="1" applyBorder="1" applyAlignment="1">
      <alignment horizontal="center" vertical="center"/>
    </xf>
    <xf numFmtId="165" fontId="2" fillId="0" borderId="38" xfId="2" applyNumberFormat="1" applyFont="1" applyBorder="1" applyAlignment="1">
      <alignment vertical="center"/>
    </xf>
    <xf numFmtId="165" fontId="2" fillId="0" borderId="0" xfId="2" applyNumberFormat="1" applyFont="1" applyAlignment="1">
      <alignment horizontal="center" vertical="center"/>
    </xf>
    <xf numFmtId="0" fontId="14" fillId="0" borderId="0" xfId="0" applyFont="1" applyAlignment="1">
      <alignment wrapText="1"/>
    </xf>
    <xf numFmtId="0" fontId="0" fillId="10" borderId="41" xfId="0" applyFill="1" applyBorder="1"/>
    <xf numFmtId="0" fontId="0" fillId="10" borderId="42" xfId="0" applyFill="1" applyBorder="1"/>
    <xf numFmtId="0" fontId="32" fillId="11" borderId="45" xfId="0" applyFont="1" applyFill="1" applyBorder="1" applyAlignment="1">
      <alignment horizontal="center" vertical="center" wrapText="1"/>
    </xf>
    <xf numFmtId="0" fontId="32" fillId="11" borderId="7" xfId="0" applyFont="1" applyFill="1" applyBorder="1" applyAlignment="1">
      <alignment horizontal="center" vertical="center" wrapText="1"/>
    </xf>
    <xf numFmtId="0" fontId="33" fillId="11" borderId="8" xfId="0" applyFont="1" applyFill="1" applyBorder="1" applyAlignment="1">
      <alignment horizontal="left" vertical="center" wrapText="1"/>
    </xf>
    <xf numFmtId="0" fontId="33" fillId="11" borderId="16" xfId="0" applyFont="1" applyFill="1" applyBorder="1" applyAlignment="1">
      <alignment horizontal="left" vertical="center" wrapText="1"/>
    </xf>
    <xf numFmtId="0" fontId="17" fillId="12" borderId="0" xfId="0" applyFont="1" applyFill="1" applyAlignment="1">
      <alignment horizontal="right" vertical="top" wrapText="1"/>
    </xf>
    <xf numFmtId="165" fontId="16" fillId="10" borderId="22" xfId="2" applyNumberFormat="1" applyFont="1" applyFill="1" applyBorder="1" applyAlignment="1">
      <alignment horizontal="left" vertical="center" wrapText="1"/>
    </xf>
    <xf numFmtId="0" fontId="17" fillId="0" borderId="0" xfId="0" applyFont="1" applyAlignment="1">
      <alignment horizontal="right"/>
    </xf>
    <xf numFmtId="0" fontId="16" fillId="0" borderId="0" xfId="0" applyFont="1" applyAlignment="1">
      <alignment horizontal="left"/>
    </xf>
    <xf numFmtId="0" fontId="17" fillId="0" borderId="0" xfId="0" applyFont="1" applyAlignment="1">
      <alignment vertical="center"/>
    </xf>
    <xf numFmtId="3" fontId="2" fillId="10" borderId="12" xfId="0" applyNumberFormat="1" applyFont="1" applyFill="1" applyBorder="1" applyAlignment="1">
      <alignment horizontal="center" vertical="center"/>
    </xf>
    <xf numFmtId="3" fontId="22" fillId="0" borderId="12" xfId="0" applyNumberFormat="1" applyFont="1" applyBorder="1" applyAlignment="1">
      <alignment horizontal="center" vertical="center"/>
    </xf>
    <xf numFmtId="3" fontId="2" fillId="10" borderId="48" xfId="0" applyNumberFormat="1" applyFont="1" applyFill="1" applyBorder="1" applyAlignment="1">
      <alignment horizontal="center" vertical="center"/>
    </xf>
    <xf numFmtId="0" fontId="0" fillId="10" borderId="48" xfId="0" applyFill="1" applyBorder="1"/>
    <xf numFmtId="3" fontId="2" fillId="10" borderId="48" xfId="0" applyNumberFormat="1" applyFont="1" applyFill="1" applyBorder="1" applyAlignment="1">
      <alignment vertical="center"/>
    </xf>
    <xf numFmtId="3" fontId="2" fillId="10" borderId="48" xfId="0" applyNumberFormat="1" applyFont="1" applyFill="1" applyBorder="1" applyAlignment="1">
      <alignment horizontal="right" vertical="center"/>
    </xf>
    <xf numFmtId="4" fontId="2" fillId="10" borderId="48" xfId="0" applyNumberFormat="1" applyFont="1" applyFill="1" applyBorder="1" applyAlignment="1">
      <alignment horizontal="right" vertical="center"/>
    </xf>
    <xf numFmtId="3" fontId="15" fillId="10" borderId="48" xfId="0" applyNumberFormat="1" applyFont="1" applyFill="1" applyBorder="1" applyAlignment="1">
      <alignment horizontal="right" vertical="center"/>
    </xf>
    <xf numFmtId="9" fontId="21" fillId="10" borderId="0" xfId="3" applyFont="1" applyFill="1" applyAlignment="1">
      <alignment horizontal="right" vertical="center"/>
    </xf>
    <xf numFmtId="9" fontId="21" fillId="0" borderId="0" xfId="3" applyFont="1" applyFill="1" applyAlignment="1">
      <alignment horizontal="right" vertical="center"/>
    </xf>
    <xf numFmtId="0" fontId="3" fillId="0" borderId="0" xfId="0" applyFont="1" applyAlignment="1">
      <alignment horizontal="left" vertical="center"/>
    </xf>
    <xf numFmtId="0" fontId="39" fillId="0" borderId="0" xfId="1" quotePrefix="1" applyFont="1" applyFill="1"/>
    <xf numFmtId="0" fontId="14" fillId="0" borderId="0" xfId="0" applyFont="1" applyAlignment="1">
      <alignment vertical="center"/>
    </xf>
    <xf numFmtId="0" fontId="27" fillId="14" borderId="49" xfId="0" applyFont="1" applyFill="1" applyBorder="1" applyAlignment="1">
      <alignment horizontal="left" vertical="center" wrapText="1" readingOrder="1"/>
    </xf>
    <xf numFmtId="0" fontId="17" fillId="14" borderId="49" xfId="0" applyFont="1" applyFill="1" applyBorder="1" applyAlignment="1">
      <alignment horizontal="right" vertical="center"/>
    </xf>
    <xf numFmtId="0" fontId="7" fillId="10" borderId="1" xfId="0" applyFont="1" applyFill="1" applyBorder="1" applyAlignment="1">
      <alignment horizontal="left" vertical="center" readingOrder="1"/>
    </xf>
    <xf numFmtId="0" fontId="39" fillId="10" borderId="0" xfId="1" quotePrefix="1" applyFont="1" applyFill="1"/>
    <xf numFmtId="0" fontId="3" fillId="0" borderId="0" xfId="0" applyFont="1" applyAlignment="1">
      <alignment vertical="center" wrapText="1"/>
    </xf>
    <xf numFmtId="165" fontId="2" fillId="0" borderId="0" xfId="2" applyNumberFormat="1" applyFont="1" applyFill="1" applyBorder="1" applyAlignment="1">
      <alignment horizontal="right" wrapText="1"/>
    </xf>
    <xf numFmtId="0" fontId="30" fillId="0" borderId="0" xfId="0" applyFont="1" applyAlignment="1">
      <alignment wrapText="1"/>
    </xf>
    <xf numFmtId="0" fontId="30" fillId="0" borderId="0" xfId="0" applyFont="1" applyAlignment="1">
      <alignment vertical="center" wrapText="1"/>
    </xf>
    <xf numFmtId="0" fontId="31" fillId="9" borderId="0" xfId="0" applyFont="1" applyFill="1" applyAlignment="1">
      <alignment vertical="top"/>
    </xf>
    <xf numFmtId="0" fontId="16" fillId="0" borderId="0" xfId="0" applyFont="1" applyAlignment="1">
      <alignment horizontal="right" vertical="center" wrapText="1"/>
    </xf>
    <xf numFmtId="0" fontId="0" fillId="7" borderId="0" xfId="0" applyFill="1"/>
    <xf numFmtId="167" fontId="0" fillId="7" borderId="0" xfId="0" applyNumberFormat="1" applyFill="1" applyAlignment="1">
      <alignment horizontal="right" vertical="center"/>
    </xf>
    <xf numFmtId="165" fontId="0" fillId="14" borderId="0" xfId="0" applyNumberFormat="1" applyFill="1" applyAlignment="1">
      <alignment vertical="center"/>
    </xf>
    <xf numFmtId="167" fontId="0" fillId="14" borderId="0" xfId="0" applyNumberFormat="1" applyFill="1" applyAlignment="1">
      <alignment horizontal="right" vertical="center"/>
    </xf>
    <xf numFmtId="165" fontId="0" fillId="7" borderId="0" xfId="0" applyNumberFormat="1" applyFill="1" applyAlignment="1">
      <alignment vertical="center"/>
    </xf>
    <xf numFmtId="165" fontId="2" fillId="7" borderId="0" xfId="2" applyNumberFormat="1" applyFont="1" applyFill="1" applyBorder="1" applyAlignment="1">
      <alignment horizontal="right" vertical="center" wrapText="1" readingOrder="1"/>
    </xf>
    <xf numFmtId="165" fontId="2" fillId="7" borderId="0" xfId="2" applyNumberFormat="1" applyFont="1" applyFill="1" applyAlignment="1">
      <alignment horizontal="right" vertical="center"/>
    </xf>
    <xf numFmtId="165" fontId="2" fillId="7" borderId="0" xfId="3" applyNumberFormat="1" applyFont="1" applyFill="1" applyAlignment="1">
      <alignment vertical="center"/>
    </xf>
    <xf numFmtId="0" fontId="0" fillId="10" borderId="0" xfId="0" applyFill="1" applyAlignment="1">
      <alignment vertical="center" wrapText="1"/>
    </xf>
    <xf numFmtId="165" fontId="0" fillId="7" borderId="0" xfId="0" applyNumberFormat="1" applyFill="1" applyAlignment="1">
      <alignment horizontal="right" vertical="center"/>
    </xf>
    <xf numFmtId="0" fontId="16" fillId="12" borderId="0" xfId="0" applyFont="1" applyFill="1" applyAlignment="1">
      <alignment horizontal="left" vertical="center" wrapText="1"/>
    </xf>
    <xf numFmtId="165" fontId="0" fillId="7" borderId="0" xfId="2" applyNumberFormat="1" applyFont="1" applyFill="1" applyAlignment="1">
      <alignment vertical="center"/>
    </xf>
    <xf numFmtId="0" fontId="0" fillId="7" borderId="0" xfId="0" applyFill="1" applyAlignment="1">
      <alignment vertical="center"/>
    </xf>
    <xf numFmtId="165" fontId="0" fillId="7" borderId="0" xfId="0" applyNumberFormat="1" applyFill="1"/>
    <xf numFmtId="165" fontId="17" fillId="7" borderId="0" xfId="0" applyNumberFormat="1" applyFont="1" applyFill="1" applyAlignment="1">
      <alignment vertical="top"/>
    </xf>
    <xf numFmtId="165" fontId="0" fillId="7" borderId="0" xfId="2" applyNumberFormat="1" applyFont="1" applyFill="1" applyBorder="1" applyAlignment="1">
      <alignment vertical="center"/>
    </xf>
    <xf numFmtId="0" fontId="17" fillId="14" borderId="0" xfId="0" applyFont="1" applyFill="1" applyAlignment="1">
      <alignment horizontal="right" vertical="center"/>
    </xf>
    <xf numFmtId="165" fontId="17" fillId="0" borderId="0" xfId="0" applyNumberFormat="1" applyFont="1"/>
    <xf numFmtId="9" fontId="16" fillId="0" borderId="58" xfId="3" applyFont="1" applyBorder="1" applyAlignment="1">
      <alignment vertical="center"/>
    </xf>
    <xf numFmtId="165" fontId="2" fillId="7" borderId="58" xfId="3" applyNumberFormat="1" applyFont="1" applyFill="1" applyBorder="1" applyAlignment="1">
      <alignment vertical="center"/>
    </xf>
    <xf numFmtId="0" fontId="12" fillId="4" borderId="6" xfId="0" applyFont="1" applyFill="1" applyBorder="1" applyAlignment="1">
      <alignment horizontal="center" vertical="center" wrapText="1" readingOrder="1"/>
    </xf>
    <xf numFmtId="165" fontId="17" fillId="7" borderId="50" xfId="0" applyNumberFormat="1" applyFont="1" applyFill="1" applyBorder="1"/>
    <xf numFmtId="0" fontId="27" fillId="12" borderId="28" xfId="0" applyFont="1" applyFill="1" applyBorder="1" applyAlignment="1">
      <alignment horizontal="center" vertical="center" wrapText="1" readingOrder="1"/>
    </xf>
    <xf numFmtId="0" fontId="4" fillId="0" borderId="0" xfId="1"/>
    <xf numFmtId="165" fontId="16" fillId="7" borderId="0" xfId="2" applyNumberFormat="1" applyFont="1" applyFill="1" applyAlignment="1">
      <alignment vertical="center"/>
    </xf>
    <xf numFmtId="165" fontId="17" fillId="7" borderId="0" xfId="2" applyNumberFormat="1" applyFont="1" applyFill="1"/>
    <xf numFmtId="9" fontId="22" fillId="10" borderId="0" xfId="3" applyFont="1" applyFill="1" applyAlignment="1">
      <alignment horizontal="center" vertical="center"/>
    </xf>
    <xf numFmtId="0" fontId="28" fillId="15" borderId="0" xfId="0" applyFont="1" applyFill="1" applyAlignment="1">
      <alignment vertical="center" wrapText="1"/>
    </xf>
    <xf numFmtId="0" fontId="27" fillId="15" borderId="17" xfId="0" applyFont="1" applyFill="1" applyBorder="1" applyAlignment="1">
      <alignment horizontal="center" vertical="center" wrapText="1" readingOrder="1"/>
    </xf>
    <xf numFmtId="0" fontId="22" fillId="10" borderId="0" xfId="2" applyNumberFormat="1" applyFont="1" applyFill="1" applyAlignment="1">
      <alignment horizontal="center" vertical="center"/>
    </xf>
    <xf numFmtId="0" fontId="34" fillId="10" borderId="0" xfId="0" applyFont="1" applyFill="1" applyAlignment="1">
      <alignment horizontal="center" vertical="center"/>
    </xf>
    <xf numFmtId="0" fontId="28" fillId="0" borderId="0" xfId="0" applyFont="1" applyAlignment="1">
      <alignment vertical="center" wrapText="1"/>
    </xf>
    <xf numFmtId="165" fontId="22" fillId="10" borderId="21" xfId="2" applyNumberFormat="1" applyFont="1" applyFill="1" applyBorder="1" applyAlignment="1">
      <alignment horizontal="center" vertical="center" wrapText="1"/>
    </xf>
    <xf numFmtId="165" fontId="22" fillId="10" borderId="12" xfId="2" applyNumberFormat="1" applyFont="1" applyFill="1" applyBorder="1" applyAlignment="1">
      <alignment horizontal="center" vertical="center" wrapText="1"/>
    </xf>
    <xf numFmtId="165" fontId="22" fillId="10" borderId="12" xfId="2" applyNumberFormat="1" applyFont="1" applyFill="1" applyBorder="1" applyAlignment="1">
      <alignment horizontal="left" vertical="center" wrapText="1"/>
    </xf>
    <xf numFmtId="165" fontId="22" fillId="10" borderId="12" xfId="2" applyNumberFormat="1" applyFont="1" applyFill="1" applyBorder="1" applyAlignment="1">
      <alignment vertical="center" wrapText="1"/>
    </xf>
    <xf numFmtId="0" fontId="28" fillId="16" borderId="0" xfId="0" applyFont="1" applyFill="1" applyAlignment="1">
      <alignment vertical="center" wrapText="1"/>
    </xf>
    <xf numFmtId="0" fontId="16" fillId="16" borderId="20" xfId="0" applyFont="1" applyFill="1" applyBorder="1" applyAlignment="1">
      <alignment vertical="center"/>
    </xf>
    <xf numFmtId="165" fontId="16" fillId="16" borderId="12" xfId="2" applyNumberFormat="1" applyFont="1" applyFill="1" applyBorder="1" applyAlignment="1">
      <alignment horizontal="center" vertical="center" wrapText="1"/>
    </xf>
    <xf numFmtId="165" fontId="16" fillId="16" borderId="0" xfId="2" applyNumberFormat="1" applyFont="1" applyFill="1" applyBorder="1" applyAlignment="1">
      <alignment horizontal="center" vertical="center" wrapText="1"/>
    </xf>
    <xf numFmtId="165" fontId="22" fillId="16" borderId="0" xfId="2" applyNumberFormat="1" applyFont="1" applyFill="1" applyAlignment="1">
      <alignment horizontal="left" vertical="center"/>
    </xf>
    <xf numFmtId="0" fontId="0" fillId="16" borderId="0" xfId="0" applyFill="1"/>
    <xf numFmtId="0" fontId="27" fillId="16" borderId="18" xfId="0" applyFont="1" applyFill="1" applyBorder="1" applyAlignment="1">
      <alignment vertical="center" wrapText="1" readingOrder="1"/>
    </xf>
    <xf numFmtId="0" fontId="16" fillId="16" borderId="19" xfId="0" applyFont="1" applyFill="1" applyBorder="1" applyAlignment="1">
      <alignment vertical="center"/>
    </xf>
    <xf numFmtId="165" fontId="16" fillId="16" borderId="12" xfId="2" applyNumberFormat="1" applyFont="1" applyFill="1" applyBorder="1" applyAlignment="1">
      <alignment horizontal="left" vertical="center" wrapText="1"/>
    </xf>
    <xf numFmtId="9" fontId="22" fillId="10" borderId="21" xfId="3" applyFont="1" applyFill="1" applyBorder="1" applyAlignment="1">
      <alignment horizontal="center" vertical="center" wrapText="1"/>
    </xf>
    <xf numFmtId="165" fontId="16" fillId="16" borderId="46" xfId="2" applyNumberFormat="1" applyFont="1" applyFill="1" applyBorder="1" applyAlignment="1">
      <alignment horizontal="left" vertical="center" wrapText="1"/>
    </xf>
    <xf numFmtId="165" fontId="16" fillId="16" borderId="22" xfId="2" applyNumberFormat="1" applyFont="1" applyFill="1" applyBorder="1" applyAlignment="1">
      <alignment horizontal="left" vertical="center" wrapText="1"/>
    </xf>
    <xf numFmtId="9" fontId="16" fillId="16" borderId="21" xfId="3" applyFont="1" applyFill="1" applyBorder="1" applyAlignment="1">
      <alignment horizontal="left" vertical="center" wrapText="1"/>
    </xf>
    <xf numFmtId="0" fontId="34" fillId="10" borderId="0" xfId="0" applyFont="1" applyFill="1" applyAlignment="1">
      <alignment vertical="center"/>
    </xf>
    <xf numFmtId="165" fontId="34" fillId="10" borderId="47" xfId="2" applyNumberFormat="1" applyFont="1" applyFill="1" applyBorder="1" applyAlignment="1">
      <alignment vertical="center"/>
    </xf>
    <xf numFmtId="165" fontId="34" fillId="10" borderId="12" xfId="2" applyNumberFormat="1" applyFont="1" applyFill="1" applyBorder="1" applyAlignment="1">
      <alignment horizontal="center" vertical="center"/>
    </xf>
    <xf numFmtId="0" fontId="42" fillId="6" borderId="3" xfId="0" applyFont="1" applyFill="1" applyBorder="1" applyAlignment="1">
      <alignment horizontal="center" vertical="center" wrapText="1" readingOrder="1"/>
    </xf>
    <xf numFmtId="165" fontId="22" fillId="10" borderId="12" xfId="2" applyNumberFormat="1" applyFont="1" applyFill="1" applyBorder="1" applyAlignment="1">
      <alignment horizontal="center" vertical="center"/>
    </xf>
    <xf numFmtId="165" fontId="2" fillId="14" borderId="0" xfId="2" applyNumberFormat="1" applyFont="1" applyFill="1" applyAlignment="1">
      <alignment horizontal="right" vertical="center"/>
    </xf>
    <xf numFmtId="165" fontId="2" fillId="14" borderId="0" xfId="2" applyNumberFormat="1" applyFont="1" applyFill="1" applyAlignment="1">
      <alignment vertical="center"/>
    </xf>
    <xf numFmtId="167" fontId="0" fillId="7" borderId="0" xfId="0" applyNumberFormat="1" applyFill="1"/>
    <xf numFmtId="165" fontId="0" fillId="7" borderId="0" xfId="2" applyNumberFormat="1" applyFont="1" applyFill="1"/>
    <xf numFmtId="165" fontId="17" fillId="7" borderId="58" xfId="2" applyNumberFormat="1" applyFont="1" applyFill="1" applyBorder="1"/>
    <xf numFmtId="0" fontId="44" fillId="0" borderId="0" xfId="0" applyFont="1"/>
    <xf numFmtId="1" fontId="34" fillId="10" borderId="12" xfId="2" applyNumberFormat="1" applyFont="1" applyFill="1" applyBorder="1" applyAlignment="1">
      <alignment horizontal="center" vertical="center"/>
    </xf>
    <xf numFmtId="0" fontId="54" fillId="10" borderId="33" xfId="0" applyFont="1" applyFill="1" applyBorder="1" applyAlignment="1">
      <alignment vertical="center" readingOrder="1"/>
    </xf>
    <xf numFmtId="0" fontId="23" fillId="10" borderId="33" xfId="0" applyFont="1" applyFill="1" applyBorder="1" applyAlignment="1">
      <alignment vertical="center" readingOrder="1"/>
    </xf>
    <xf numFmtId="0" fontId="2" fillId="0" borderId="0" xfId="0" applyFont="1" applyAlignment="1">
      <alignment horizontal="right"/>
    </xf>
    <xf numFmtId="0" fontId="15" fillId="0" borderId="0" xfId="1" applyFont="1" applyFill="1"/>
    <xf numFmtId="0" fontId="28" fillId="7" borderId="0" xfId="0" applyFont="1" applyFill="1" applyAlignment="1">
      <alignment vertical="center" wrapText="1"/>
    </xf>
    <xf numFmtId="0" fontId="22" fillId="10" borderId="0" xfId="1" applyFont="1" applyFill="1"/>
    <xf numFmtId="0" fontId="5" fillId="10" borderId="0" xfId="1" applyFont="1" applyFill="1"/>
    <xf numFmtId="0" fontId="0" fillId="10" borderId="0" xfId="0" applyFill="1"/>
    <xf numFmtId="9" fontId="22" fillId="10" borderId="43" xfId="3" applyFont="1" applyFill="1" applyBorder="1" applyAlignment="1">
      <alignment horizontal="center" vertical="center" wrapText="1" readingOrder="1"/>
    </xf>
    <xf numFmtId="9" fontId="22" fillId="10" borderId="41" xfId="3" applyFont="1" applyFill="1" applyBorder="1" applyAlignment="1">
      <alignment horizontal="center" vertical="center"/>
    </xf>
    <xf numFmtId="0" fontId="34" fillId="10" borderId="41" xfId="0" applyFont="1" applyFill="1" applyBorder="1"/>
    <xf numFmtId="9" fontId="22" fillId="10" borderId="44" xfId="3" applyFont="1" applyFill="1" applyBorder="1" applyAlignment="1">
      <alignment horizontal="center" vertical="center"/>
    </xf>
    <xf numFmtId="9" fontId="22" fillId="10" borderId="42" xfId="3" applyFont="1" applyFill="1" applyBorder="1" applyAlignment="1">
      <alignment horizontal="center" vertical="center"/>
    </xf>
    <xf numFmtId="0" fontId="34" fillId="10" borderId="42" xfId="0" applyFont="1" applyFill="1" applyBorder="1"/>
    <xf numFmtId="9" fontId="22" fillId="10" borderId="59" xfId="3" applyFont="1" applyFill="1" applyBorder="1" applyAlignment="1">
      <alignment horizontal="center" vertical="center"/>
    </xf>
    <xf numFmtId="0" fontId="34" fillId="10" borderId="0" xfId="1" applyFont="1" applyFill="1"/>
    <xf numFmtId="0" fontId="22" fillId="10" borderId="0" xfId="0" applyFont="1" applyFill="1" applyAlignment="1">
      <alignment vertical="center" wrapText="1"/>
    </xf>
    <xf numFmtId="3" fontId="2" fillId="12" borderId="0" xfId="0" applyNumberFormat="1" applyFont="1" applyFill="1" applyAlignment="1">
      <alignment vertical="center"/>
    </xf>
    <xf numFmtId="3" fontId="2" fillId="12" borderId="60" xfId="0" applyNumberFormat="1" applyFont="1" applyFill="1" applyBorder="1" applyAlignment="1">
      <alignment vertical="center"/>
    </xf>
    <xf numFmtId="3" fontId="2" fillId="12" borderId="0" xfId="0" applyNumberFormat="1" applyFont="1" applyFill="1" applyAlignment="1">
      <alignment horizontal="center" vertical="center"/>
    </xf>
    <xf numFmtId="3" fontId="2" fillId="12" borderId="0" xfId="0" applyNumberFormat="1" applyFont="1" applyFill="1" applyAlignment="1">
      <alignment horizontal="right" vertical="center"/>
    </xf>
    <xf numFmtId="0" fontId="6" fillId="0" borderId="0" xfId="0" applyFont="1" applyAlignment="1">
      <alignment horizontal="left"/>
    </xf>
    <xf numFmtId="0" fontId="12" fillId="6" borderId="51" xfId="0" applyFont="1" applyFill="1" applyBorder="1" applyAlignment="1">
      <alignment horizontal="center" vertical="center" readingOrder="1"/>
    </xf>
    <xf numFmtId="0" fontId="12" fillId="6" borderId="52" xfId="0" applyFont="1" applyFill="1" applyBorder="1" applyAlignment="1">
      <alignment horizontal="center" vertical="center" readingOrder="1"/>
    </xf>
    <xf numFmtId="0" fontId="12" fillId="6" borderId="53" xfId="0" applyFont="1" applyFill="1" applyBorder="1" applyAlignment="1">
      <alignment horizontal="center" vertical="center" readingOrder="1"/>
    </xf>
    <xf numFmtId="0" fontId="26" fillId="6" borderId="9" xfId="0" applyFont="1" applyFill="1" applyBorder="1" applyAlignment="1">
      <alignment horizontal="center" vertical="center" wrapText="1"/>
    </xf>
    <xf numFmtId="0" fontId="26" fillId="6" borderId="10" xfId="0" applyFont="1" applyFill="1" applyBorder="1" applyAlignment="1">
      <alignment horizontal="center" vertical="center" wrapText="1"/>
    </xf>
    <xf numFmtId="0" fontId="41" fillId="15" borderId="37" xfId="0" applyFont="1" applyFill="1" applyBorder="1" applyAlignment="1">
      <alignment horizontal="left" vertical="center" wrapText="1" readingOrder="1"/>
    </xf>
    <xf numFmtId="0" fontId="28" fillId="7" borderId="23" xfId="0" applyFont="1" applyFill="1" applyBorder="1" applyAlignment="1">
      <alignment vertical="center" wrapText="1"/>
    </xf>
    <xf numFmtId="0" fontId="28" fillId="7" borderId="0" xfId="0" applyFont="1" applyFill="1" applyAlignment="1">
      <alignment vertical="center" wrapText="1"/>
    </xf>
    <xf numFmtId="165" fontId="22" fillId="10" borderId="21" xfId="2" applyNumberFormat="1" applyFont="1" applyFill="1" applyBorder="1" applyAlignment="1">
      <alignment horizontal="center" vertical="center" wrapText="1"/>
    </xf>
    <xf numFmtId="0" fontId="34" fillId="0" borderId="0" xfId="0" applyFont="1"/>
    <xf numFmtId="165" fontId="2" fillId="0" borderId="21" xfId="2" quotePrefix="1" applyNumberFormat="1" applyFont="1" applyFill="1" applyBorder="1" applyAlignment="1">
      <alignment horizontal="center" vertical="center" wrapText="1"/>
    </xf>
    <xf numFmtId="0" fontId="0" fillId="0" borderId="0" xfId="0"/>
    <xf numFmtId="165" fontId="2" fillId="0" borderId="21" xfId="2" applyNumberFormat="1" applyFont="1" applyFill="1" applyBorder="1" applyAlignment="1">
      <alignment horizontal="center" vertical="center" wrapText="1"/>
    </xf>
    <xf numFmtId="0" fontId="0" fillId="0" borderId="22" xfId="0" applyBorder="1"/>
    <xf numFmtId="0" fontId="34" fillId="0" borderId="22" xfId="0" applyFont="1" applyBorder="1"/>
    <xf numFmtId="0" fontId="28" fillId="7" borderId="24" xfId="0" applyFont="1" applyFill="1" applyBorder="1" applyAlignment="1">
      <alignment vertical="center" wrapText="1"/>
    </xf>
    <xf numFmtId="0" fontId="28" fillId="7" borderId="54" xfId="0" applyFont="1" applyFill="1" applyBorder="1" applyAlignment="1">
      <alignment vertical="center" wrapText="1"/>
    </xf>
    <xf numFmtId="0" fontId="0" fillId="0" borderId="55" xfId="0" applyBorder="1" applyAlignment="1">
      <alignment vertical="center" wrapText="1"/>
    </xf>
    <xf numFmtId="165" fontId="22" fillId="10" borderId="46" xfId="2" applyNumberFormat="1" applyFont="1" applyFill="1" applyBorder="1" applyAlignment="1">
      <alignment horizontal="left" vertical="center" wrapText="1"/>
    </xf>
    <xf numFmtId="0" fontId="34" fillId="0" borderId="56" xfId="0" applyFont="1" applyBorder="1" applyAlignment="1">
      <alignment horizontal="left" vertical="center" wrapText="1"/>
    </xf>
    <xf numFmtId="165" fontId="22" fillId="10" borderId="46" xfId="2" applyNumberFormat="1" applyFont="1" applyFill="1" applyBorder="1" applyAlignment="1">
      <alignment vertical="center" wrapText="1"/>
    </xf>
    <xf numFmtId="0" fontId="34" fillId="0" borderId="56" xfId="0" applyFont="1" applyBorder="1" applyAlignment="1">
      <alignment vertical="center" wrapText="1"/>
    </xf>
    <xf numFmtId="0" fontId="26" fillId="6" borderId="11" xfId="0" applyFont="1" applyFill="1" applyBorder="1" applyAlignment="1">
      <alignment horizontal="left" vertical="center" wrapText="1"/>
    </xf>
    <xf numFmtId="0" fontId="0" fillId="0" borderId="0" xfId="0" applyAlignment="1">
      <alignment horizontal="left" vertical="center" wrapText="1"/>
    </xf>
    <xf numFmtId="0" fontId="0" fillId="0" borderId="32" xfId="0" applyBorder="1" applyAlignment="1">
      <alignment vertical="center" wrapText="1"/>
    </xf>
    <xf numFmtId="0" fontId="34" fillId="0" borderId="33" xfId="0" applyFont="1" applyBorder="1" applyAlignment="1">
      <alignment horizontal="left" vertical="center" wrapText="1"/>
    </xf>
    <xf numFmtId="0" fontId="34" fillId="0" borderId="33" xfId="0" applyFont="1" applyBorder="1" applyAlignment="1">
      <alignment vertical="center" wrapText="1"/>
    </xf>
    <xf numFmtId="0" fontId="56" fillId="0" borderId="0" xfId="0" applyFont="1" applyAlignment="1">
      <alignment horizontal="left"/>
    </xf>
    <xf numFmtId="0" fontId="0" fillId="0" borderId="0" xfId="0" applyAlignment="1">
      <alignment vertical="center" wrapText="1"/>
    </xf>
    <xf numFmtId="165" fontId="30" fillId="0" borderId="0" xfId="2" applyNumberFormat="1" applyFont="1" applyAlignment="1">
      <alignment horizontal="left" vertical="center" wrapText="1"/>
    </xf>
    <xf numFmtId="0" fontId="32" fillId="11" borderId="11" xfId="0" applyFont="1" applyFill="1" applyBorder="1" applyAlignment="1">
      <alignment horizontal="center" vertical="center" wrapText="1"/>
    </xf>
    <xf numFmtId="0" fontId="17" fillId="0" borderId="0" xfId="0" applyFont="1" applyAlignment="1">
      <alignment horizontal="center" vertical="center" wrapText="1"/>
    </xf>
    <xf numFmtId="0" fontId="34" fillId="10" borderId="0" xfId="0" applyFont="1" applyFill="1" applyAlignment="1">
      <alignment vertical="center"/>
    </xf>
    <xf numFmtId="165" fontId="34" fillId="10" borderId="47" xfId="2" applyNumberFormat="1" applyFont="1" applyFill="1" applyBorder="1" applyAlignment="1">
      <alignment vertical="center"/>
    </xf>
    <xf numFmtId="165" fontId="0" fillId="7" borderId="0" xfId="0" applyNumberFormat="1" applyFill="1"/>
    <xf numFmtId="0" fontId="0" fillId="7" borderId="0" xfId="0" applyFill="1"/>
    <xf numFmtId="0" fontId="23" fillId="10" borderId="33" xfId="0" applyFont="1" applyFill="1" applyBorder="1" applyAlignment="1">
      <alignment horizontal="center" vertical="center"/>
    </xf>
    <xf numFmtId="0" fontId="31" fillId="6" borderId="6" xfId="0" applyFont="1" applyFill="1" applyBorder="1" applyAlignment="1">
      <alignment horizontal="center" vertical="center" wrapText="1"/>
    </xf>
    <xf numFmtId="0" fontId="32" fillId="11" borderId="29" xfId="0" applyFont="1" applyFill="1" applyBorder="1" applyAlignment="1">
      <alignment horizontal="center" vertical="center" wrapText="1"/>
    </xf>
    <xf numFmtId="0" fontId="0" fillId="0" borderId="30" xfId="0" applyBorder="1" applyAlignment="1">
      <alignment horizontal="center" vertical="center" wrapText="1"/>
    </xf>
    <xf numFmtId="0" fontId="43" fillId="11" borderId="29" xfId="0" applyFont="1" applyFill="1" applyBorder="1" applyAlignment="1">
      <alignment horizontal="center" vertical="center" wrapText="1"/>
    </xf>
    <xf numFmtId="0" fontId="44" fillId="0" borderId="30" xfId="0" applyFont="1" applyBorder="1" applyAlignment="1">
      <alignment horizontal="center" vertical="center" wrapText="1"/>
    </xf>
    <xf numFmtId="0" fontId="32" fillId="11" borderId="30" xfId="0" applyFont="1" applyFill="1" applyBorder="1" applyAlignment="1">
      <alignment horizontal="center" vertical="center" wrapText="1"/>
    </xf>
    <xf numFmtId="0" fontId="43" fillId="11" borderId="30" xfId="0" applyFont="1" applyFill="1" applyBorder="1" applyAlignment="1">
      <alignment horizontal="center" vertical="center" wrapText="1"/>
    </xf>
    <xf numFmtId="166" fontId="55" fillId="10" borderId="0" xfId="0" applyNumberFormat="1" applyFont="1" applyFill="1" applyAlignment="1">
      <alignment horizontal="center" vertical="center"/>
    </xf>
    <xf numFmtId="0" fontId="44" fillId="0" borderId="6" xfId="0" applyFont="1" applyBorder="1" applyAlignment="1">
      <alignment horizontal="center" vertical="center" wrapText="1"/>
    </xf>
    <xf numFmtId="0" fontId="45" fillId="6" borderId="6" xfId="0" applyFont="1" applyFill="1" applyBorder="1" applyAlignment="1">
      <alignment horizontal="center" vertical="center" wrapText="1"/>
    </xf>
    <xf numFmtId="0" fontId="23" fillId="10" borderId="33" xfId="0" applyFont="1" applyFill="1" applyBorder="1" applyAlignment="1">
      <alignment horizontal="center" vertical="center" readingOrder="1"/>
    </xf>
    <xf numFmtId="0" fontId="32" fillId="11" borderId="30" xfId="0" applyFont="1" applyFill="1" applyBorder="1" applyAlignment="1">
      <alignment horizontal="center" vertical="center"/>
    </xf>
    <xf numFmtId="0" fontId="0" fillId="0" borderId="6" xfId="0" applyBorder="1" applyAlignment="1">
      <alignment horizontal="center" vertical="center"/>
    </xf>
    <xf numFmtId="0" fontId="27" fillId="12" borderId="37" xfId="0" applyFont="1" applyFill="1" applyBorder="1" applyAlignment="1">
      <alignment horizontal="left" vertical="center" wrapText="1" readingOrder="1"/>
    </xf>
    <xf numFmtId="0" fontId="27" fillId="12" borderId="0" xfId="0" applyFont="1" applyFill="1" applyAlignment="1">
      <alignment horizontal="center" vertical="center" wrapText="1" readingOrder="1"/>
    </xf>
    <xf numFmtId="0" fontId="27" fillId="12" borderId="32" xfId="0" applyFont="1" applyFill="1" applyBorder="1" applyAlignment="1">
      <alignment horizontal="center" vertical="center" wrapText="1" readingOrder="1"/>
    </xf>
    <xf numFmtId="0" fontId="55" fillId="10" borderId="0" xfId="0" applyFont="1" applyFill="1" applyAlignment="1">
      <alignment horizontal="center" vertical="center"/>
    </xf>
    <xf numFmtId="0" fontId="48" fillId="10" borderId="0" xfId="0" applyFont="1" applyFill="1" applyAlignment="1">
      <alignment horizontal="center" vertical="center" wrapText="1"/>
    </xf>
    <xf numFmtId="0" fontId="48" fillId="10" borderId="0" xfId="0" quotePrefix="1" applyFont="1" applyFill="1" applyAlignment="1">
      <alignment horizontal="center" vertical="top" wrapText="1"/>
    </xf>
    <xf numFmtId="0" fontId="46" fillId="10" borderId="0" xfId="0" quotePrefix="1" applyFont="1" applyFill="1" applyAlignment="1">
      <alignment horizontal="center" vertical="top" wrapText="1"/>
    </xf>
    <xf numFmtId="0" fontId="12" fillId="6" borderId="0" xfId="0" applyFont="1" applyFill="1" applyAlignment="1">
      <alignment horizontal="center" vertical="center" wrapText="1" readingOrder="1"/>
    </xf>
    <xf numFmtId="0" fontId="12" fillId="6" borderId="6" xfId="0" applyFont="1" applyFill="1" applyBorder="1" applyAlignment="1">
      <alignment horizontal="center" vertical="center" wrapText="1" readingOrder="1"/>
    </xf>
    <xf numFmtId="0" fontId="0" fillId="0" borderId="3" xfId="0" applyBorder="1" applyAlignment="1">
      <alignment horizontal="center" vertical="center" wrapText="1" readingOrder="1"/>
    </xf>
    <xf numFmtId="0" fontId="32" fillId="11" borderId="35" xfId="0" applyFont="1" applyFill="1" applyBorder="1" applyAlignment="1">
      <alignment horizontal="center" vertical="center" wrapText="1" readingOrder="1"/>
    </xf>
    <xf numFmtId="0" fontId="32" fillId="11" borderId="34" xfId="0" applyFont="1" applyFill="1" applyBorder="1" applyAlignment="1">
      <alignment horizontal="center" vertical="center" wrapText="1" readingOrder="1"/>
    </xf>
    <xf numFmtId="0" fontId="42" fillId="6" borderId="29" xfId="0" applyFont="1" applyFill="1" applyBorder="1" applyAlignment="1">
      <alignment horizontal="center" vertical="center" wrapText="1" readingOrder="1"/>
    </xf>
    <xf numFmtId="0" fontId="42" fillId="6" borderId="30" xfId="0" applyFont="1" applyFill="1" applyBorder="1" applyAlignment="1">
      <alignment horizontal="center" vertical="center" wrapText="1" readingOrder="1"/>
    </xf>
    <xf numFmtId="0" fontId="0" fillId="7" borderId="0" xfId="0" applyFill="1" applyAlignment="1">
      <alignment horizontal="left"/>
    </xf>
    <xf numFmtId="0" fontId="32" fillId="11" borderId="29" xfId="0" applyFont="1" applyFill="1" applyBorder="1" applyAlignment="1">
      <alignment horizontal="center" vertical="center"/>
    </xf>
    <xf numFmtId="0" fontId="32" fillId="11" borderId="0" xfId="0" applyFont="1" applyFill="1" applyAlignment="1">
      <alignment horizontal="center" vertical="center"/>
    </xf>
    <xf numFmtId="0" fontId="17" fillId="7" borderId="0" xfId="0" applyFont="1" applyFill="1" applyAlignment="1">
      <alignment horizontal="center"/>
    </xf>
    <xf numFmtId="0" fontId="10" fillId="6" borderId="29" xfId="0" applyFont="1" applyFill="1" applyBorder="1" applyAlignment="1">
      <alignment horizontal="center" vertical="center" wrapText="1"/>
    </xf>
    <xf numFmtId="0" fontId="10" fillId="6" borderId="0" xfId="0" applyFont="1" applyFill="1" applyAlignment="1">
      <alignment horizontal="center" vertical="center" wrapText="1"/>
    </xf>
    <xf numFmtId="3" fontId="34" fillId="10" borderId="31" xfId="0" applyNumberFormat="1" applyFont="1" applyFill="1" applyBorder="1" applyAlignment="1">
      <alignment horizontal="center" vertical="center"/>
    </xf>
    <xf numFmtId="3" fontId="34" fillId="10" borderId="32" xfId="0" applyNumberFormat="1" applyFont="1" applyFill="1" applyBorder="1" applyAlignment="1">
      <alignment horizontal="center" vertical="center"/>
    </xf>
    <xf numFmtId="3" fontId="34" fillId="10" borderId="0" xfId="2" applyNumberFormat="1" applyFont="1" applyFill="1" applyAlignment="1">
      <alignment horizontal="center" vertical="center"/>
    </xf>
    <xf numFmtId="3" fontId="34" fillId="10" borderId="0" xfId="0" applyNumberFormat="1" applyFont="1" applyFill="1" applyAlignment="1">
      <alignment horizontal="center" vertical="center"/>
    </xf>
    <xf numFmtId="165" fontId="53" fillId="10" borderId="31" xfId="2" applyNumberFormat="1" applyFont="1" applyFill="1" applyBorder="1" applyAlignment="1">
      <alignment horizontal="center" vertical="center" readingOrder="1"/>
    </xf>
    <xf numFmtId="165" fontId="53" fillId="10" borderId="32" xfId="2" applyNumberFormat="1" applyFont="1" applyFill="1" applyBorder="1" applyAlignment="1">
      <alignment horizontal="center" vertical="center" readingOrder="1"/>
    </xf>
    <xf numFmtId="165" fontId="53" fillId="10" borderId="0" xfId="2" applyNumberFormat="1" applyFont="1" applyFill="1" applyBorder="1" applyAlignment="1">
      <alignment horizontal="center" vertical="center" readingOrder="1"/>
    </xf>
    <xf numFmtId="0" fontId="27" fillId="12" borderId="57" xfId="0" applyFont="1" applyFill="1" applyBorder="1" applyAlignment="1">
      <alignment horizontal="left" vertical="center" wrapText="1" readingOrder="1"/>
    </xf>
    <xf numFmtId="0" fontId="44" fillId="0" borderId="0" xfId="0" applyFont="1" applyAlignment="1">
      <alignment horizontal="left" vertical="center" wrapText="1"/>
    </xf>
    <xf numFmtId="0" fontId="44" fillId="0" borderId="0" xfId="0" applyFont="1" applyAlignment="1">
      <alignment horizontal="left" vertical="top"/>
    </xf>
    <xf numFmtId="0" fontId="32" fillId="11" borderId="0" xfId="0" applyFont="1" applyFill="1" applyAlignment="1">
      <alignment horizontal="center" vertical="center" wrapText="1"/>
    </xf>
    <xf numFmtId="0" fontId="12" fillId="6" borderId="3" xfId="0" applyFont="1" applyFill="1" applyBorder="1" applyAlignment="1">
      <alignment horizontal="center" vertical="center" wrapText="1" readingOrder="1"/>
    </xf>
    <xf numFmtId="0" fontId="51" fillId="12" borderId="0" xfId="0" applyFont="1" applyFill="1" applyAlignment="1">
      <alignment horizontal="center" vertical="center" wrapText="1" readingOrder="1"/>
    </xf>
    <xf numFmtId="0" fontId="51" fillId="12" borderId="0" xfId="0" applyFont="1" applyFill="1" applyAlignment="1">
      <alignment horizontal="left" vertical="center" wrapText="1" readingOrder="1"/>
    </xf>
    <xf numFmtId="0" fontId="51" fillId="12" borderId="32" xfId="0" applyFont="1" applyFill="1" applyBorder="1" applyAlignment="1">
      <alignment horizontal="left" vertical="center" wrapText="1" readingOrder="1"/>
    </xf>
    <xf numFmtId="0" fontId="17" fillId="0" borderId="0" xfId="0" applyFont="1" applyAlignment="1">
      <alignment horizontal="center"/>
    </xf>
  </cellXfs>
  <cellStyles count="4">
    <cellStyle name="Comma" xfId="2" builtinId="3"/>
    <cellStyle name="Hyperlink" xfId="1" builtinId="8"/>
    <cellStyle name="Normal" xfId="0" builtinId="0"/>
    <cellStyle name="Percent" xfId="3" builtinId="5"/>
  </cellStyles>
  <dxfs count="3">
    <dxf>
      <numFmt numFmtId="168" formatCode=";;;"/>
    </dxf>
    <dxf>
      <numFmt numFmtId="168" formatCode=";;;"/>
    </dxf>
    <dxf>
      <numFmt numFmtId="168" formatCode=";;;"/>
    </dxf>
  </dxfs>
  <tableStyles count="0" defaultTableStyle="TableStyleMedium2" defaultPivotStyle="PivotStyleLight16"/>
  <colors>
    <mruColors>
      <color rgb="FFD9E1F2"/>
      <color rgb="FF4472C4"/>
      <color rgb="FFC39999"/>
      <color rgb="FFFBE482"/>
      <color rgb="FFE97171"/>
      <color rgb="FFD4E485"/>
      <color rgb="FFBF9000"/>
      <color rgb="FF548235"/>
      <color rgb="FFD4DF85"/>
      <color rgb="FFA5D4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Q8"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firstButton="1" fmlaLink="Q7"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560614</xdr:colOff>
      <xdr:row>3</xdr:row>
      <xdr:rowOff>130629</xdr:rowOff>
    </xdr:from>
    <xdr:to>
      <xdr:col>12</xdr:col>
      <xdr:colOff>92529</xdr:colOff>
      <xdr:row>24</xdr:row>
      <xdr:rowOff>16328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400800" y="783772"/>
          <a:ext cx="5165272" cy="3771899"/>
        </a:xfrm>
        <a:prstGeom prst="rect">
          <a:avLst/>
        </a:prstGeom>
        <a:solidFill>
          <a:schemeClr val="lt1"/>
        </a:solidFill>
        <a:ln w="38100" cmpd="sng">
          <a:solidFill>
            <a:srgbClr val="C39BB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200" b="1"/>
            <a:t>Guide</a:t>
          </a:r>
          <a:r>
            <a:rPr lang="en-AU" sz="1200" b="1" baseline="0"/>
            <a:t> to users: </a:t>
          </a:r>
        </a:p>
        <a:p>
          <a:endParaRPr lang="en-AU" sz="1100" baseline="0"/>
        </a:p>
        <a:p>
          <a:pPr marL="0" marR="0" lvl="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effectLst/>
              <a:latin typeface="+mn-lt"/>
              <a:ea typeface="+mn-ea"/>
              <a:cs typeface="+mn-cs"/>
            </a:rPr>
            <a:t>- This Workbook series comprises Part II of the Land Records and Transaction System Assessment and Design Toolkit, and accompanies the Part I powerpoint. Whilst Part 1 provides essential guidance on how to use the tool, this Part II provides the worksheets and inbuilt formulas for data collection, collation and analysis. </a:t>
          </a:r>
          <a:endParaRPr lang="en-AU">
            <a:effectLst/>
          </a:endParaRPr>
        </a:p>
        <a:p>
          <a:endParaRPr lang="en-AU" sz="1100" baseline="0"/>
        </a:p>
        <a:p>
          <a:r>
            <a:rPr lang="en-AU" sz="1100" baseline="0"/>
            <a:t>- Refer to the powerpoint for guidance on use. </a:t>
          </a:r>
        </a:p>
        <a:p>
          <a:endParaRPr lang="en-AU" sz="1100" baseline="0"/>
        </a:p>
        <a:p>
          <a:r>
            <a:rPr lang="en-AU" sz="1100" baseline="0"/>
            <a:t>- Use the hyperlinks in the Menu to the left to navigate directly to a tool, or cycle through the  tabs below. </a:t>
          </a:r>
          <a:r>
            <a:rPr lang="en-AU" sz="1100" b="1" baseline="0">
              <a:solidFill>
                <a:schemeClr val="dk1"/>
              </a:solidFill>
              <a:effectLst/>
              <a:latin typeface="+mn-lt"/>
              <a:ea typeface="+mn-ea"/>
              <a:cs typeface="+mn-cs"/>
            </a:rPr>
            <a:t>If you use a hyperlink, you can use the shortcut F5 or ctrl+G to go back to your previous location. </a:t>
          </a:r>
          <a:endParaRPr lang="en-AU" sz="1100" baseline="0"/>
        </a:p>
        <a:p>
          <a:endParaRPr lang="en-AU" sz="1100" baseline="0"/>
        </a:p>
        <a:p>
          <a:r>
            <a:rPr lang="en-AU" sz="1100" baseline="0"/>
            <a:t>- USER NOTES are shown in comments on each tool. Comments look like a small purple triangle in the top right corner of a cell.</a:t>
          </a:r>
        </a:p>
        <a:p>
          <a:endParaRPr lang="en-AU" sz="1100" baseline="0"/>
        </a:p>
        <a:p>
          <a:r>
            <a:rPr lang="en-AU" sz="1100" baseline="0"/>
            <a:t>- Text in red provides guidance and should be replaced with your own text </a:t>
          </a:r>
        </a:p>
        <a:p>
          <a:endParaRPr lang="en-AU" sz="1100" baseline="0"/>
        </a:p>
        <a:p>
          <a:r>
            <a:rPr lang="en-AU" sz="1100" baseline="0"/>
            <a:t>- This costings spreadsheet contains a number of formulas. Typically, numbers in </a:t>
          </a:r>
          <a:r>
            <a:rPr lang="en-AU" sz="1100" baseline="0">
              <a:solidFill>
                <a:srgbClr val="FF0000"/>
              </a:solidFill>
            </a:rPr>
            <a:t>red</a:t>
          </a:r>
          <a:r>
            <a:rPr lang="en-AU" sz="1100" baseline="0"/>
            <a:t> with </a:t>
          </a:r>
          <a:r>
            <a:rPr lang="en-AU" sz="1100" baseline="0">
              <a:solidFill>
                <a:schemeClr val="accent4"/>
              </a:solidFill>
            </a:rPr>
            <a:t>yellow shading </a:t>
          </a:r>
          <a:r>
            <a:rPr lang="en-AU" sz="1100" baseline="0"/>
            <a:t>should be reviewed and revised by the user. Boxes shaded grey are calculated and should not be edited. </a:t>
          </a:r>
        </a:p>
      </xdr:txBody>
    </xdr:sp>
    <xdr:clientData/>
  </xdr:twoCellAnchor>
  <xdr:twoCellAnchor editAs="oneCell">
    <xdr:from>
      <xdr:col>7</xdr:col>
      <xdr:colOff>511628</xdr:colOff>
      <xdr:row>17</xdr:row>
      <xdr:rowOff>27215</xdr:rowOff>
    </xdr:from>
    <xdr:to>
      <xdr:col>8</xdr:col>
      <xdr:colOff>314502</xdr:colOff>
      <xdr:row>18</xdr:row>
      <xdr:rowOff>180686</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8855528" y="3271158"/>
          <a:ext cx="428803" cy="3385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7</xdr:row>
          <xdr:rowOff>85725</xdr:rowOff>
        </xdr:from>
        <xdr:to>
          <xdr:col>1</xdr:col>
          <xdr:colOff>1152525</xdr:colOff>
          <xdr:row>7</xdr:row>
          <xdr:rowOff>342900</xdr:rowOff>
        </xdr:to>
        <xdr:sp macro="" textlink="">
          <xdr:nvSpPr>
            <xdr:cNvPr id="5121" name="Option Button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en-US" sz="1300" b="0" i="0" u="none" strike="noStrike" baseline="0">
                  <a:solidFill>
                    <a:srgbClr val="000000"/>
                  </a:solidFill>
                  <a:latin typeface="Lucida Grande"/>
                </a:rPr>
                <a:t>Standaone Office Systems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xdr:row>
          <xdr:rowOff>28575</xdr:rowOff>
        </xdr:from>
        <xdr:to>
          <xdr:col>1</xdr:col>
          <xdr:colOff>1181100</xdr:colOff>
          <xdr:row>8</xdr:row>
          <xdr:rowOff>342900</xdr:rowOff>
        </xdr:to>
        <xdr:sp macro="" textlink="">
          <xdr:nvSpPr>
            <xdr:cNvPr id="5122" name="Option Button 2" hidden="1">
              <a:extLst>
                <a:ext uri="{63B3BB69-23CF-44E3-9099-C40C66FF867C}">
                  <a14:compatExt spid="_x0000_s5122"/>
                </a:ext>
                <a:ext uri="{FF2B5EF4-FFF2-40B4-BE49-F238E27FC236}">
                  <a16:creationId xmlns:a16="http://schemas.microsoft.com/office/drawing/2014/main" id="{00000000-0008-0000-04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en-US" sz="1300" b="0" i="0" u="none" strike="noStrike" baseline="0">
                  <a:solidFill>
                    <a:srgbClr val="000000"/>
                  </a:solidFill>
                  <a:latin typeface="Lucida Grande"/>
                </a:rPr>
                <a:t> Centralized System</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12700</xdr:colOff>
          <xdr:row>25</xdr:row>
          <xdr:rowOff>25400</xdr:rowOff>
        </xdr:from>
        <xdr:to>
          <xdr:col>7</xdr:col>
          <xdr:colOff>38100</xdr:colOff>
          <xdr:row>26</xdr:row>
          <xdr:rowOff>0</xdr:rowOff>
        </xdr:to>
        <xdr:grpSp>
          <xdr:nvGrpSpPr>
            <xdr:cNvPr id="6" name="Group 5">
              <a:extLst>
                <a:ext uri="{FF2B5EF4-FFF2-40B4-BE49-F238E27FC236}">
                  <a16:creationId xmlns:a16="http://schemas.microsoft.com/office/drawing/2014/main" id="{00000000-0008-0000-0600-000006000000}"/>
                </a:ext>
              </a:extLst>
            </xdr:cNvPr>
            <xdr:cNvGrpSpPr/>
          </xdr:nvGrpSpPr>
          <xdr:grpSpPr>
            <a:xfrm>
              <a:off x="5003800" y="7302500"/>
              <a:ext cx="873125" cy="288925"/>
              <a:chOff x="5029200" y="4419600"/>
              <a:chExt cx="850900" cy="30480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8</xdr:col>
          <xdr:colOff>12700</xdr:colOff>
          <xdr:row>25</xdr:row>
          <xdr:rowOff>25400</xdr:rowOff>
        </xdr:from>
        <xdr:to>
          <xdr:col>9</xdr:col>
          <xdr:colOff>0</xdr:colOff>
          <xdr:row>26</xdr:row>
          <xdr:rowOff>0</xdr:rowOff>
        </xdr:to>
        <xdr:grpSp>
          <xdr:nvGrpSpPr>
            <xdr:cNvPr id="8" name="Group 7">
              <a:extLst>
                <a:ext uri="{FF2B5EF4-FFF2-40B4-BE49-F238E27FC236}">
                  <a16:creationId xmlns:a16="http://schemas.microsoft.com/office/drawing/2014/main" id="{00000000-0008-0000-0600-000008000000}"/>
                </a:ext>
              </a:extLst>
            </xdr:cNvPr>
            <xdr:cNvGrpSpPr/>
          </xdr:nvGrpSpPr>
          <xdr:grpSpPr>
            <a:xfrm>
              <a:off x="6699250" y="7302500"/>
              <a:ext cx="835025" cy="288925"/>
              <a:chOff x="7213600" y="4419600"/>
              <a:chExt cx="812800" cy="30480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12700</xdr:colOff>
          <xdr:row>22</xdr:row>
          <xdr:rowOff>114300</xdr:rowOff>
        </xdr:from>
        <xdr:to>
          <xdr:col>7</xdr:col>
          <xdr:colOff>38100</xdr:colOff>
          <xdr:row>26</xdr:row>
          <xdr:rowOff>0</xdr:rowOff>
        </xdr:to>
        <xdr:grpSp>
          <xdr:nvGrpSpPr>
            <xdr:cNvPr id="11285" name="Group 21">
              <a:extLst>
                <a:ext uri="{FF2B5EF4-FFF2-40B4-BE49-F238E27FC236}">
                  <a16:creationId xmlns:a16="http://schemas.microsoft.com/office/drawing/2014/main" id="{00000000-0008-0000-0600-0000152C0000}"/>
                </a:ext>
              </a:extLst>
            </xdr:cNvPr>
            <xdr:cNvGrpSpPr>
              <a:grpSpLocks/>
            </xdr:cNvGrpSpPr>
          </xdr:nvGrpSpPr>
          <xdr:grpSpPr bwMode="auto">
            <a:xfrm>
              <a:off x="5003800" y="6219825"/>
              <a:ext cx="873125" cy="1371600"/>
              <a:chOff x="50292" y="34925"/>
              <a:chExt cx="8509" cy="12319"/>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8</xdr:col>
          <xdr:colOff>12700</xdr:colOff>
          <xdr:row>22</xdr:row>
          <xdr:rowOff>114300</xdr:rowOff>
        </xdr:from>
        <xdr:to>
          <xdr:col>9</xdr:col>
          <xdr:colOff>0</xdr:colOff>
          <xdr:row>26</xdr:row>
          <xdr:rowOff>0</xdr:rowOff>
        </xdr:to>
        <xdr:grpSp>
          <xdr:nvGrpSpPr>
            <xdr:cNvPr id="11296" name="Group 32">
              <a:extLst>
                <a:ext uri="{FF2B5EF4-FFF2-40B4-BE49-F238E27FC236}">
                  <a16:creationId xmlns:a16="http://schemas.microsoft.com/office/drawing/2014/main" id="{00000000-0008-0000-0600-0000202C0000}"/>
                </a:ext>
              </a:extLst>
            </xdr:cNvPr>
            <xdr:cNvGrpSpPr>
              <a:grpSpLocks/>
            </xdr:cNvGrpSpPr>
          </xdr:nvGrpSpPr>
          <xdr:grpSpPr bwMode="auto">
            <a:xfrm>
              <a:off x="6699250" y="6219825"/>
              <a:ext cx="835025" cy="1371600"/>
              <a:chOff x="72136" y="34925"/>
              <a:chExt cx="8128" cy="12319"/>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12700</xdr:colOff>
          <xdr:row>30</xdr:row>
          <xdr:rowOff>114300</xdr:rowOff>
        </xdr:from>
        <xdr:to>
          <xdr:col>7</xdr:col>
          <xdr:colOff>38100</xdr:colOff>
          <xdr:row>32</xdr:row>
          <xdr:rowOff>0</xdr:rowOff>
        </xdr:to>
        <xdr:grpSp>
          <xdr:nvGrpSpPr>
            <xdr:cNvPr id="15" name="Group 21">
              <a:extLst>
                <a:ext uri="{FF2B5EF4-FFF2-40B4-BE49-F238E27FC236}">
                  <a16:creationId xmlns:a16="http://schemas.microsoft.com/office/drawing/2014/main" id="{00000000-0008-0000-0600-00000F000000}"/>
                </a:ext>
              </a:extLst>
            </xdr:cNvPr>
            <xdr:cNvGrpSpPr>
              <a:grpSpLocks/>
            </xdr:cNvGrpSpPr>
          </xdr:nvGrpSpPr>
          <xdr:grpSpPr bwMode="auto">
            <a:xfrm>
              <a:off x="5003800" y="9305925"/>
              <a:ext cx="873125" cy="266700"/>
              <a:chOff x="50292" y="34925"/>
              <a:chExt cx="8509" cy="12319"/>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8</xdr:col>
          <xdr:colOff>12700</xdr:colOff>
          <xdr:row>30</xdr:row>
          <xdr:rowOff>114300</xdr:rowOff>
        </xdr:from>
        <xdr:to>
          <xdr:col>9</xdr:col>
          <xdr:colOff>0</xdr:colOff>
          <xdr:row>32</xdr:row>
          <xdr:rowOff>0</xdr:rowOff>
        </xdr:to>
        <xdr:grpSp>
          <xdr:nvGrpSpPr>
            <xdr:cNvPr id="16" name="Group 32">
              <a:extLst>
                <a:ext uri="{FF2B5EF4-FFF2-40B4-BE49-F238E27FC236}">
                  <a16:creationId xmlns:a16="http://schemas.microsoft.com/office/drawing/2014/main" id="{00000000-0008-0000-0600-000010000000}"/>
                </a:ext>
              </a:extLst>
            </xdr:cNvPr>
            <xdr:cNvGrpSpPr>
              <a:grpSpLocks/>
            </xdr:cNvGrpSpPr>
          </xdr:nvGrpSpPr>
          <xdr:grpSpPr bwMode="auto">
            <a:xfrm>
              <a:off x="6699250" y="9305925"/>
              <a:ext cx="835025" cy="266700"/>
              <a:chOff x="72136" y="34925"/>
              <a:chExt cx="8128" cy="12319"/>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12700</xdr:colOff>
          <xdr:row>37</xdr:row>
          <xdr:rowOff>25400</xdr:rowOff>
        </xdr:from>
        <xdr:to>
          <xdr:col>13</xdr:col>
          <xdr:colOff>38100</xdr:colOff>
          <xdr:row>38</xdr:row>
          <xdr:rowOff>12700</xdr:rowOff>
        </xdr:to>
        <xdr:grpSp>
          <xdr:nvGrpSpPr>
            <xdr:cNvPr id="17" name="Group 16">
              <a:extLst>
                <a:ext uri="{FF2B5EF4-FFF2-40B4-BE49-F238E27FC236}">
                  <a16:creationId xmlns:a16="http://schemas.microsoft.com/office/drawing/2014/main" id="{00000000-0008-0000-0600-000011000000}"/>
                </a:ext>
              </a:extLst>
            </xdr:cNvPr>
            <xdr:cNvGrpSpPr/>
          </xdr:nvGrpSpPr>
          <xdr:grpSpPr>
            <a:xfrm>
              <a:off x="8975725" y="11455400"/>
              <a:ext cx="1882775" cy="415925"/>
              <a:chOff x="5029200" y="4419600"/>
              <a:chExt cx="850900" cy="30480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14</xdr:col>
          <xdr:colOff>12700</xdr:colOff>
          <xdr:row>37</xdr:row>
          <xdr:rowOff>25400</xdr:rowOff>
        </xdr:from>
        <xdr:to>
          <xdr:col>15</xdr:col>
          <xdr:colOff>0</xdr:colOff>
          <xdr:row>38</xdr:row>
          <xdr:rowOff>12700</xdr:rowOff>
        </xdr:to>
        <xdr:grpSp>
          <xdr:nvGrpSpPr>
            <xdr:cNvPr id="18" name="Group 17">
              <a:extLst>
                <a:ext uri="{FF2B5EF4-FFF2-40B4-BE49-F238E27FC236}">
                  <a16:creationId xmlns:a16="http://schemas.microsoft.com/office/drawing/2014/main" id="{00000000-0008-0000-0600-000012000000}"/>
                </a:ext>
              </a:extLst>
            </xdr:cNvPr>
            <xdr:cNvGrpSpPr/>
          </xdr:nvGrpSpPr>
          <xdr:grpSpPr>
            <a:xfrm>
              <a:off x="11890375" y="11455400"/>
              <a:ext cx="1044575" cy="415925"/>
              <a:chOff x="7213600" y="4419600"/>
              <a:chExt cx="812800" cy="30480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12700</xdr:colOff>
          <xdr:row>34</xdr:row>
          <xdr:rowOff>114300</xdr:rowOff>
        </xdr:from>
        <xdr:to>
          <xdr:col>13</xdr:col>
          <xdr:colOff>38100</xdr:colOff>
          <xdr:row>38</xdr:row>
          <xdr:rowOff>12700</xdr:rowOff>
        </xdr:to>
        <xdr:grpSp>
          <xdr:nvGrpSpPr>
            <xdr:cNvPr id="19" name="Group 21">
              <a:extLst>
                <a:ext uri="{FF2B5EF4-FFF2-40B4-BE49-F238E27FC236}">
                  <a16:creationId xmlns:a16="http://schemas.microsoft.com/office/drawing/2014/main" id="{00000000-0008-0000-0600-000013000000}"/>
                </a:ext>
              </a:extLst>
            </xdr:cNvPr>
            <xdr:cNvGrpSpPr>
              <a:grpSpLocks/>
            </xdr:cNvGrpSpPr>
          </xdr:nvGrpSpPr>
          <xdr:grpSpPr bwMode="auto">
            <a:xfrm>
              <a:off x="8975725" y="10191750"/>
              <a:ext cx="1882775" cy="1679575"/>
              <a:chOff x="50292" y="34925"/>
              <a:chExt cx="8509" cy="12319"/>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14</xdr:col>
          <xdr:colOff>12700</xdr:colOff>
          <xdr:row>34</xdr:row>
          <xdr:rowOff>114300</xdr:rowOff>
        </xdr:from>
        <xdr:to>
          <xdr:col>15</xdr:col>
          <xdr:colOff>0</xdr:colOff>
          <xdr:row>38</xdr:row>
          <xdr:rowOff>12700</xdr:rowOff>
        </xdr:to>
        <xdr:grpSp>
          <xdr:nvGrpSpPr>
            <xdr:cNvPr id="20" name="Group 32">
              <a:extLst>
                <a:ext uri="{FF2B5EF4-FFF2-40B4-BE49-F238E27FC236}">
                  <a16:creationId xmlns:a16="http://schemas.microsoft.com/office/drawing/2014/main" id="{00000000-0008-0000-0600-000014000000}"/>
                </a:ext>
              </a:extLst>
            </xdr:cNvPr>
            <xdr:cNvGrpSpPr>
              <a:grpSpLocks/>
            </xdr:cNvGrpSpPr>
          </xdr:nvGrpSpPr>
          <xdr:grpSpPr bwMode="auto">
            <a:xfrm>
              <a:off x="11890375" y="10191750"/>
              <a:ext cx="1044575" cy="1679575"/>
              <a:chOff x="72136" y="34925"/>
              <a:chExt cx="8128" cy="12319"/>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12700</xdr:colOff>
          <xdr:row>16</xdr:row>
          <xdr:rowOff>114300</xdr:rowOff>
        </xdr:from>
        <xdr:to>
          <xdr:col>7</xdr:col>
          <xdr:colOff>38100</xdr:colOff>
          <xdr:row>18</xdr:row>
          <xdr:rowOff>0</xdr:rowOff>
        </xdr:to>
        <xdr:grpSp>
          <xdr:nvGrpSpPr>
            <xdr:cNvPr id="23" name="Group 21">
              <a:extLst>
                <a:ext uri="{FF2B5EF4-FFF2-40B4-BE49-F238E27FC236}">
                  <a16:creationId xmlns:a16="http://schemas.microsoft.com/office/drawing/2014/main" id="{00000000-0008-0000-0600-000017000000}"/>
                </a:ext>
              </a:extLst>
            </xdr:cNvPr>
            <xdr:cNvGrpSpPr>
              <a:grpSpLocks/>
            </xdr:cNvGrpSpPr>
          </xdr:nvGrpSpPr>
          <xdr:grpSpPr bwMode="auto">
            <a:xfrm>
              <a:off x="5003800" y="4324350"/>
              <a:ext cx="873125" cy="266700"/>
              <a:chOff x="50292" y="34925"/>
              <a:chExt cx="8509" cy="12319"/>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8</xdr:col>
          <xdr:colOff>12700</xdr:colOff>
          <xdr:row>16</xdr:row>
          <xdr:rowOff>114300</xdr:rowOff>
        </xdr:from>
        <xdr:to>
          <xdr:col>9</xdr:col>
          <xdr:colOff>0</xdr:colOff>
          <xdr:row>18</xdr:row>
          <xdr:rowOff>0</xdr:rowOff>
        </xdr:to>
        <xdr:grpSp>
          <xdr:nvGrpSpPr>
            <xdr:cNvPr id="24" name="Group 32">
              <a:extLst>
                <a:ext uri="{FF2B5EF4-FFF2-40B4-BE49-F238E27FC236}">
                  <a16:creationId xmlns:a16="http://schemas.microsoft.com/office/drawing/2014/main" id="{00000000-0008-0000-0600-000018000000}"/>
                </a:ext>
              </a:extLst>
            </xdr:cNvPr>
            <xdr:cNvGrpSpPr>
              <a:grpSpLocks/>
            </xdr:cNvGrpSpPr>
          </xdr:nvGrpSpPr>
          <xdr:grpSpPr bwMode="auto">
            <a:xfrm>
              <a:off x="6699250" y="4324350"/>
              <a:ext cx="835025" cy="266700"/>
              <a:chOff x="72136" y="34925"/>
              <a:chExt cx="8128" cy="12319"/>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37</xdr:row>
          <xdr:rowOff>114300</xdr:rowOff>
        </xdr:from>
        <xdr:to>
          <xdr:col>7</xdr:col>
          <xdr:colOff>38100</xdr:colOff>
          <xdr:row>40</xdr:row>
          <xdr:rowOff>0</xdr:rowOff>
        </xdr:to>
        <xdr:grpSp>
          <xdr:nvGrpSpPr>
            <xdr:cNvPr id="21" name="Group 21">
              <a:extLst>
                <a:ext uri="{FF2B5EF4-FFF2-40B4-BE49-F238E27FC236}">
                  <a16:creationId xmlns:a16="http://schemas.microsoft.com/office/drawing/2014/main" id="{00000000-0008-0000-0600-000015000000}"/>
                </a:ext>
              </a:extLst>
            </xdr:cNvPr>
            <xdr:cNvGrpSpPr>
              <a:grpSpLocks/>
            </xdr:cNvGrpSpPr>
          </xdr:nvGrpSpPr>
          <xdr:grpSpPr bwMode="auto">
            <a:xfrm>
              <a:off x="5838825" y="11544300"/>
              <a:ext cx="38100" cy="1047750"/>
              <a:chOff x="50292" y="34925"/>
              <a:chExt cx="8509" cy="12319"/>
            </a:xfrm>
          </xdr:grpSpPr>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6</xdr:row>
          <xdr:rowOff>9525</xdr:rowOff>
        </xdr:from>
        <xdr:to>
          <xdr:col>0</xdr:col>
          <xdr:colOff>2333625</xdr:colOff>
          <xdr:row>6</xdr:row>
          <xdr:rowOff>295275</xdr:rowOff>
        </xdr:to>
        <xdr:sp macro="" textlink="">
          <xdr:nvSpPr>
            <xdr:cNvPr id="9237" name="Option Button 21" descr="High Technology Option" hidden="1">
              <a:extLst>
                <a:ext uri="{63B3BB69-23CF-44E3-9099-C40C66FF867C}">
                  <a14:compatExt spid="_x0000_s9237"/>
                </a:ext>
                <a:ext uri="{FF2B5EF4-FFF2-40B4-BE49-F238E27FC236}">
                  <a16:creationId xmlns:a16="http://schemas.microsoft.com/office/drawing/2014/main" id="{00000000-0008-0000-07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en-US" sz="1300" b="0" i="0" u="none" strike="noStrike" baseline="0">
                  <a:solidFill>
                    <a:srgbClr val="000000"/>
                  </a:solidFill>
                  <a:latin typeface="Lucida Grande"/>
                </a:rPr>
                <a:t>High Technology Option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xdr:row>
          <xdr:rowOff>9525</xdr:rowOff>
        </xdr:from>
        <xdr:to>
          <xdr:col>0</xdr:col>
          <xdr:colOff>2333625</xdr:colOff>
          <xdr:row>7</xdr:row>
          <xdr:rowOff>295275</xdr:rowOff>
        </xdr:to>
        <xdr:sp macro="" textlink="">
          <xdr:nvSpPr>
            <xdr:cNvPr id="9239" name="Option Button 23" descr="Medium Technology Option" hidden="1">
              <a:extLst>
                <a:ext uri="{63B3BB69-23CF-44E3-9099-C40C66FF867C}">
                  <a14:compatExt spid="_x0000_s9239"/>
                </a:ext>
                <a:ext uri="{FF2B5EF4-FFF2-40B4-BE49-F238E27FC236}">
                  <a16:creationId xmlns:a16="http://schemas.microsoft.com/office/drawing/2014/main" id="{00000000-0008-0000-07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en-US" sz="1300" b="0" i="0" u="none" strike="noStrike" baseline="0">
                  <a:solidFill>
                    <a:srgbClr val="000000"/>
                  </a:solidFill>
                  <a:latin typeface="Lucida Grande"/>
                </a:rPr>
                <a:t>Medium Technology Option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8</xdr:row>
          <xdr:rowOff>9525</xdr:rowOff>
        </xdr:from>
        <xdr:to>
          <xdr:col>0</xdr:col>
          <xdr:colOff>2886075</xdr:colOff>
          <xdr:row>8</xdr:row>
          <xdr:rowOff>295275</xdr:rowOff>
        </xdr:to>
        <xdr:sp macro="" textlink="">
          <xdr:nvSpPr>
            <xdr:cNvPr id="9240" name="Option Button 24" descr="Low or No Technology Option" hidden="1">
              <a:extLst>
                <a:ext uri="{63B3BB69-23CF-44E3-9099-C40C66FF867C}">
                  <a14:compatExt spid="_x0000_s9240"/>
                </a:ext>
                <a:ext uri="{FF2B5EF4-FFF2-40B4-BE49-F238E27FC236}">
                  <a16:creationId xmlns:a16="http://schemas.microsoft.com/office/drawing/2014/main" id="{00000000-0008-0000-07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en-US" sz="1300" b="0" i="0" u="none" strike="noStrike" baseline="0">
                  <a:solidFill>
                    <a:srgbClr val="000000"/>
                  </a:solidFill>
                  <a:latin typeface="Lucida Grande"/>
                </a:rPr>
                <a:t>Low or No Technology Option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17</xdr:col>
      <xdr:colOff>609600</xdr:colOff>
      <xdr:row>5</xdr:row>
      <xdr:rowOff>43542</xdr:rowOff>
    </xdr:from>
    <xdr:to>
      <xdr:col>23</xdr:col>
      <xdr:colOff>21772</xdr:colOff>
      <xdr:row>27</xdr:row>
      <xdr:rowOff>130629</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12616543" y="985156"/>
          <a:ext cx="3167743" cy="4201887"/>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t"/>
        <a:lstStyle/>
        <a:p>
          <a:r>
            <a:rPr lang="en-AU" sz="1100"/>
            <a:t>Delete this note once no longer needed.</a:t>
          </a:r>
          <a:r>
            <a:rPr lang="en-AU" sz="1100" baseline="0"/>
            <a:t> </a:t>
          </a:r>
        </a:p>
        <a:p>
          <a:endParaRPr lang="en-AU" sz="1100" baseline="0"/>
        </a:p>
        <a:p>
          <a:r>
            <a:rPr lang="en-AU" sz="1100" b="1" baseline="0"/>
            <a:t>Guidance to use: </a:t>
          </a:r>
        </a:p>
        <a:p>
          <a:endParaRPr lang="en-AU" sz="1100" b="1" baseline="0"/>
        </a:p>
        <a:p>
          <a:r>
            <a:rPr lang="en-NZ" sz="1100">
              <a:solidFill>
                <a:schemeClr val="dk1"/>
              </a:solidFill>
              <a:effectLst/>
              <a:latin typeface="+mn-lt"/>
              <a:ea typeface="+mn-ea"/>
              <a:cs typeface="+mn-cs"/>
            </a:rPr>
            <a:t>This tab involves detailing the expenditure to be funded from the (MCC) investment (typically over 5 years – Yr1-Yr5)</a:t>
          </a:r>
          <a:endParaRPr lang="en-AU" sz="1100">
            <a:solidFill>
              <a:schemeClr val="dk1"/>
            </a:solidFill>
            <a:effectLst/>
            <a:latin typeface="+mn-lt"/>
            <a:ea typeface="+mn-ea"/>
            <a:cs typeface="+mn-cs"/>
          </a:endParaRPr>
        </a:p>
        <a:p>
          <a:pPr lvl="0"/>
          <a:endParaRPr lang="en-NZ" sz="1100">
            <a:solidFill>
              <a:schemeClr val="dk1"/>
            </a:solidFill>
            <a:effectLst/>
            <a:latin typeface="+mn-lt"/>
            <a:ea typeface="+mn-ea"/>
            <a:cs typeface="+mn-cs"/>
          </a:endParaRPr>
        </a:p>
        <a:p>
          <a:pPr lvl="0"/>
          <a:r>
            <a:rPr lang="en-NZ" sz="1100">
              <a:solidFill>
                <a:schemeClr val="dk1"/>
              </a:solidFill>
              <a:effectLst/>
              <a:latin typeface="+mn-lt"/>
              <a:ea typeface="+mn-ea"/>
              <a:cs typeface="+mn-cs"/>
            </a:rPr>
            <a:t>Users should:</a:t>
          </a:r>
          <a:r>
            <a:rPr lang="en-NZ" sz="1100" baseline="0">
              <a:solidFill>
                <a:schemeClr val="dk1"/>
              </a:solidFill>
              <a:effectLst/>
              <a:latin typeface="+mn-lt"/>
              <a:ea typeface="+mn-ea"/>
              <a:cs typeface="+mn-cs"/>
            </a:rPr>
            <a:t> </a:t>
          </a:r>
        </a:p>
        <a:p>
          <a:pPr lvl="0"/>
          <a:r>
            <a:rPr lang="en-NZ" sz="1100" b="1" baseline="0">
              <a:solidFill>
                <a:schemeClr val="dk1"/>
              </a:solidFill>
              <a:effectLst/>
              <a:latin typeface="+mn-lt"/>
              <a:ea typeface="+mn-ea"/>
              <a:cs typeface="+mn-cs"/>
            </a:rPr>
            <a:t>1.</a:t>
          </a:r>
          <a:r>
            <a:rPr lang="en-NZ" sz="1100" baseline="0">
              <a:solidFill>
                <a:schemeClr val="dk1"/>
              </a:solidFill>
              <a:effectLst/>
              <a:latin typeface="+mn-lt"/>
              <a:ea typeface="+mn-ea"/>
              <a:cs typeface="+mn-cs"/>
            </a:rPr>
            <a:t> C</a:t>
          </a:r>
          <a:r>
            <a:rPr lang="en-NZ" sz="1100">
              <a:solidFill>
                <a:schemeClr val="dk1"/>
              </a:solidFill>
              <a:effectLst/>
              <a:latin typeface="+mn-lt"/>
              <a:ea typeface="+mn-ea"/>
              <a:cs typeface="+mn-cs"/>
            </a:rPr>
            <a:t>onfirm or amend the starting year for the investment. </a:t>
          </a:r>
        </a:p>
        <a:p>
          <a:pPr lvl="0"/>
          <a:endParaRPr lang="en-AU" sz="1100">
            <a:solidFill>
              <a:schemeClr val="dk1"/>
            </a:solidFill>
            <a:effectLst/>
            <a:latin typeface="+mn-lt"/>
            <a:ea typeface="+mn-ea"/>
            <a:cs typeface="+mn-cs"/>
          </a:endParaRPr>
        </a:p>
        <a:p>
          <a:pPr lvl="0"/>
          <a:r>
            <a:rPr lang="en-AU" sz="1100" b="1">
              <a:solidFill>
                <a:schemeClr val="dk1"/>
              </a:solidFill>
              <a:effectLst/>
              <a:latin typeface="+mn-lt"/>
              <a:ea typeface="+mn-ea"/>
              <a:cs typeface="+mn-cs"/>
            </a:rPr>
            <a:t>2.</a:t>
          </a:r>
          <a:r>
            <a:rPr lang="en-AU" sz="1100">
              <a:solidFill>
                <a:schemeClr val="dk1"/>
              </a:solidFill>
              <a:effectLst/>
              <a:latin typeface="+mn-lt"/>
              <a:ea typeface="+mn-ea"/>
              <a:cs typeface="+mn-cs"/>
            </a:rPr>
            <a:t> </a:t>
          </a:r>
          <a:r>
            <a:rPr lang="en-NZ" sz="1100">
              <a:solidFill>
                <a:schemeClr val="dk1"/>
              </a:solidFill>
              <a:effectLst/>
              <a:latin typeface="+mn-lt"/>
              <a:ea typeface="+mn-ea"/>
              <a:cs typeface="+mn-cs"/>
            </a:rPr>
            <a:t>Review and amend the default unit costs for the applicable items of expenditure to reflect costs/prices in the country in question. (Col B and I)</a:t>
          </a:r>
        </a:p>
        <a:p>
          <a:pPr lvl="0"/>
          <a:endParaRPr lang="en-AU" sz="1100">
            <a:solidFill>
              <a:schemeClr val="dk1"/>
            </a:solidFill>
            <a:effectLst/>
            <a:latin typeface="+mn-lt"/>
            <a:ea typeface="+mn-ea"/>
            <a:cs typeface="+mn-cs"/>
          </a:endParaRPr>
        </a:p>
        <a:p>
          <a:pPr lvl="0"/>
          <a:r>
            <a:rPr lang="en-NZ" sz="1100" b="1">
              <a:solidFill>
                <a:schemeClr val="dk1"/>
              </a:solidFill>
              <a:effectLst/>
              <a:latin typeface="+mn-lt"/>
              <a:ea typeface="+mn-ea"/>
              <a:cs typeface="+mn-cs"/>
            </a:rPr>
            <a:t>3.</a:t>
          </a:r>
          <a:r>
            <a:rPr lang="en-NZ" sz="1100">
              <a:solidFill>
                <a:schemeClr val="dk1"/>
              </a:solidFill>
              <a:effectLst/>
              <a:latin typeface="+mn-lt"/>
              <a:ea typeface="+mn-ea"/>
              <a:cs typeface="+mn-cs"/>
            </a:rPr>
            <a:t> Identify the quantities to be procured in each year. </a:t>
          </a:r>
        </a:p>
        <a:p>
          <a:pPr lvl="0"/>
          <a:endParaRPr lang="en-NZ" sz="1100">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NZ" sz="1100" b="1">
              <a:solidFill>
                <a:schemeClr val="dk1"/>
              </a:solidFill>
              <a:effectLst/>
              <a:latin typeface="+mn-lt"/>
              <a:ea typeface="+mn-ea"/>
              <a:cs typeface="+mn-cs"/>
            </a:rPr>
            <a:t>4.</a:t>
          </a:r>
          <a:r>
            <a:rPr lang="en-NZ" sz="1100">
              <a:solidFill>
                <a:schemeClr val="dk1"/>
              </a:solidFill>
              <a:effectLst/>
              <a:latin typeface="+mn-lt"/>
              <a:ea typeface="+mn-ea"/>
              <a:cs typeface="+mn-cs"/>
            </a:rPr>
            <a:t> Where possible, identified</a:t>
          </a:r>
          <a:r>
            <a:rPr lang="en-NZ" sz="1100" baseline="0">
              <a:solidFill>
                <a:schemeClr val="dk1"/>
              </a:solidFill>
              <a:effectLst/>
              <a:latin typeface="+mn-lt"/>
              <a:ea typeface="+mn-ea"/>
              <a:cs typeface="+mn-cs"/>
            </a:rPr>
            <a:t> unit costs and quantities should be reviewed by relevant experts.</a:t>
          </a:r>
          <a:r>
            <a:rPr lang="en-GB" sz="1100" u="sng">
              <a:solidFill>
                <a:schemeClr val="dk1"/>
              </a:solidFill>
              <a:effectLst/>
              <a:latin typeface="+mn-lt"/>
              <a:ea typeface="+mn-ea"/>
              <a:cs typeface="+mn-cs"/>
            </a:rPr>
            <a:t> </a:t>
          </a:r>
          <a:endParaRPr lang="en-AU" sz="1100">
            <a:effectLst/>
          </a:endParaRPr>
        </a:p>
        <a:p>
          <a:pPr lvl="0"/>
          <a:endParaRPr lang="en-NZ" sz="1100">
            <a:solidFill>
              <a:schemeClr val="dk1"/>
            </a:solidFill>
            <a:effectLst/>
            <a:latin typeface="+mn-lt"/>
            <a:ea typeface="+mn-ea"/>
            <a:cs typeface="+mn-cs"/>
          </a:endParaRPr>
        </a:p>
        <a:p>
          <a:pPr lvl="0"/>
          <a:r>
            <a:rPr lang="en-NZ" sz="1100" b="1">
              <a:solidFill>
                <a:schemeClr val="dk1"/>
              </a:solidFill>
              <a:effectLst/>
              <a:latin typeface="+mn-lt"/>
              <a:ea typeface="+mn-ea"/>
              <a:cs typeface="+mn-cs"/>
            </a:rPr>
            <a:t>5.</a:t>
          </a:r>
          <a:r>
            <a:rPr lang="en-NZ" sz="1100" b="1" baseline="0">
              <a:solidFill>
                <a:schemeClr val="dk1"/>
              </a:solidFill>
              <a:effectLst/>
              <a:latin typeface="+mn-lt"/>
              <a:ea typeface="+mn-ea"/>
              <a:cs typeface="+mn-cs"/>
            </a:rPr>
            <a:t> </a:t>
          </a:r>
          <a:r>
            <a:rPr lang="en-NZ" sz="1100" b="0" baseline="0">
              <a:solidFill>
                <a:schemeClr val="dk1"/>
              </a:solidFill>
              <a:effectLst/>
              <a:latin typeface="+mn-lt"/>
              <a:ea typeface="+mn-ea"/>
              <a:cs typeface="+mn-cs"/>
            </a:rPr>
            <a:t>Note that the cells in grey contain formulae and will be calculated. </a:t>
          </a:r>
          <a:endParaRPr lang="en-AU" sz="1100" b="1">
            <a:solidFill>
              <a:schemeClr val="dk1"/>
            </a:solidFill>
            <a:effectLst/>
            <a:latin typeface="+mn-lt"/>
            <a:ea typeface="+mn-ea"/>
            <a:cs typeface="+mn-cs"/>
          </a:endParaRPr>
        </a:p>
        <a:p>
          <a:endParaRPr lang="en-AU"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62206</xdr:colOff>
      <xdr:row>2</xdr:row>
      <xdr:rowOff>272142</xdr:rowOff>
    </xdr:from>
    <xdr:to>
      <xdr:col>24</xdr:col>
      <xdr:colOff>80867</xdr:colOff>
      <xdr:row>21</xdr:row>
      <xdr:rowOff>357672</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12355287" y="645366"/>
          <a:ext cx="3167743" cy="4937449"/>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t"/>
        <a:lstStyle/>
        <a:p>
          <a:r>
            <a:rPr lang="en-AU" sz="1100"/>
            <a:t>Delete this note once no longer needed.</a:t>
          </a:r>
          <a:r>
            <a:rPr lang="en-AU" sz="1100" baseline="0"/>
            <a:t> </a:t>
          </a:r>
        </a:p>
        <a:p>
          <a:endParaRPr lang="en-AU" sz="1100" baseline="0"/>
        </a:p>
        <a:p>
          <a:r>
            <a:rPr lang="en-AU" sz="1100" b="1" baseline="0"/>
            <a:t>Guidance to use: </a:t>
          </a:r>
        </a:p>
        <a:p>
          <a:endParaRPr lang="en-AU" sz="1100" b="1" baseline="0"/>
        </a:p>
        <a:p>
          <a:r>
            <a:rPr lang="en-US" sz="1100">
              <a:solidFill>
                <a:schemeClr val="dk1"/>
              </a:solidFill>
              <a:effectLst/>
              <a:latin typeface="+mn-lt"/>
              <a:ea typeface="+mn-ea"/>
              <a:cs typeface="+mn-cs"/>
            </a:rPr>
            <a:t>This tab involves new additional expenditure necessitated by the implementation of the new land information and transaction system to be funded by the Land Agency over the life of the system (10 years assumed). Used to justify or facilitate new or modified budgets/ funding options for the land agency.</a:t>
          </a:r>
          <a:endParaRPr lang="en-AU" sz="1100">
            <a:solidFill>
              <a:schemeClr val="dk1"/>
            </a:solidFill>
            <a:effectLst/>
            <a:latin typeface="+mn-lt"/>
            <a:ea typeface="+mn-ea"/>
            <a:cs typeface="+mn-cs"/>
          </a:endParaRPr>
        </a:p>
        <a:p>
          <a:pPr lvl="0"/>
          <a:endParaRPr lang="en-NZ" sz="1100">
            <a:solidFill>
              <a:schemeClr val="dk1"/>
            </a:solidFill>
            <a:effectLst/>
            <a:latin typeface="+mn-lt"/>
            <a:ea typeface="+mn-ea"/>
            <a:cs typeface="+mn-cs"/>
          </a:endParaRPr>
        </a:p>
        <a:p>
          <a:pPr lvl="0"/>
          <a:r>
            <a:rPr lang="en-NZ" sz="1100">
              <a:solidFill>
                <a:schemeClr val="dk1"/>
              </a:solidFill>
              <a:effectLst/>
              <a:latin typeface="+mn-lt"/>
              <a:ea typeface="+mn-ea"/>
              <a:cs typeface="+mn-cs"/>
            </a:rPr>
            <a:t>Users should:</a:t>
          </a:r>
          <a:r>
            <a:rPr lang="en-NZ" sz="1100" baseline="0">
              <a:solidFill>
                <a:schemeClr val="dk1"/>
              </a:solidFill>
              <a:effectLst/>
              <a:latin typeface="+mn-lt"/>
              <a:ea typeface="+mn-ea"/>
              <a:cs typeface="+mn-cs"/>
            </a:rPr>
            <a:t> </a:t>
          </a:r>
        </a:p>
        <a:p>
          <a:pPr lvl="0"/>
          <a:r>
            <a:rPr lang="en-NZ" sz="1100" b="1" baseline="0">
              <a:solidFill>
                <a:schemeClr val="dk1"/>
              </a:solidFill>
              <a:effectLst/>
              <a:latin typeface="+mn-lt"/>
              <a:ea typeface="+mn-ea"/>
              <a:cs typeface="+mn-cs"/>
            </a:rPr>
            <a:t>1.</a:t>
          </a:r>
          <a:r>
            <a:rPr lang="en-NZ" sz="1100" baseline="0">
              <a:solidFill>
                <a:schemeClr val="dk1"/>
              </a:solidFill>
              <a:effectLst/>
              <a:latin typeface="+mn-lt"/>
              <a:ea typeface="+mn-ea"/>
              <a:cs typeface="+mn-cs"/>
            </a:rPr>
            <a:t> C</a:t>
          </a:r>
          <a:r>
            <a:rPr lang="en-NZ" sz="1100">
              <a:solidFill>
                <a:schemeClr val="dk1"/>
              </a:solidFill>
              <a:effectLst/>
              <a:latin typeface="+mn-lt"/>
              <a:ea typeface="+mn-ea"/>
              <a:cs typeface="+mn-cs"/>
            </a:rPr>
            <a:t>onfirm or amend the starting year for the investment. </a:t>
          </a:r>
        </a:p>
        <a:p>
          <a:pPr lvl="0"/>
          <a:endParaRPr lang="en-AU" sz="1100">
            <a:solidFill>
              <a:schemeClr val="dk1"/>
            </a:solidFill>
            <a:effectLst/>
            <a:latin typeface="+mn-lt"/>
            <a:ea typeface="+mn-ea"/>
            <a:cs typeface="+mn-cs"/>
          </a:endParaRPr>
        </a:p>
        <a:p>
          <a:pPr lvl="0"/>
          <a:r>
            <a:rPr lang="en-AU" sz="1100" b="1">
              <a:solidFill>
                <a:schemeClr val="dk1"/>
              </a:solidFill>
              <a:effectLst/>
              <a:latin typeface="+mn-lt"/>
              <a:ea typeface="+mn-ea"/>
              <a:cs typeface="+mn-cs"/>
            </a:rPr>
            <a:t>2.</a:t>
          </a:r>
          <a:r>
            <a:rPr lang="en-AU" sz="1100">
              <a:solidFill>
                <a:schemeClr val="dk1"/>
              </a:solidFill>
              <a:effectLst/>
              <a:latin typeface="+mn-lt"/>
              <a:ea typeface="+mn-ea"/>
              <a:cs typeface="+mn-cs"/>
            </a:rPr>
            <a:t> </a:t>
          </a:r>
          <a:r>
            <a:rPr lang="en-NZ" sz="1100">
              <a:solidFill>
                <a:schemeClr val="dk1"/>
              </a:solidFill>
              <a:effectLst/>
              <a:latin typeface="+mn-lt"/>
              <a:ea typeface="+mn-ea"/>
              <a:cs typeface="+mn-cs"/>
            </a:rPr>
            <a:t>Review and amend the default unit costs for the applicable items of expenditure to reflect costs/prices in the country in question. (Col B and I)</a:t>
          </a:r>
        </a:p>
        <a:p>
          <a:pPr lvl="0"/>
          <a:endParaRPr lang="en-AU" sz="1100">
            <a:solidFill>
              <a:schemeClr val="dk1"/>
            </a:solidFill>
            <a:effectLst/>
            <a:latin typeface="+mn-lt"/>
            <a:ea typeface="+mn-ea"/>
            <a:cs typeface="+mn-cs"/>
          </a:endParaRPr>
        </a:p>
        <a:p>
          <a:pPr lvl="0"/>
          <a:r>
            <a:rPr lang="en-NZ" sz="1100" b="1">
              <a:solidFill>
                <a:schemeClr val="dk1"/>
              </a:solidFill>
              <a:effectLst/>
              <a:latin typeface="+mn-lt"/>
              <a:ea typeface="+mn-ea"/>
              <a:cs typeface="+mn-cs"/>
            </a:rPr>
            <a:t>3.</a:t>
          </a:r>
          <a:r>
            <a:rPr lang="en-NZ" sz="1100">
              <a:solidFill>
                <a:schemeClr val="dk1"/>
              </a:solidFill>
              <a:effectLst/>
              <a:latin typeface="+mn-lt"/>
              <a:ea typeface="+mn-ea"/>
              <a:cs typeface="+mn-cs"/>
            </a:rPr>
            <a:t> Identify the quantities to be procured in each year. </a:t>
          </a:r>
        </a:p>
        <a:p>
          <a:pPr lvl="0"/>
          <a:endParaRPr lang="en-NZ" sz="1100">
            <a:solidFill>
              <a:schemeClr val="dk1"/>
            </a:solidFill>
            <a:effectLst/>
            <a:latin typeface="+mn-lt"/>
            <a:ea typeface="+mn-ea"/>
            <a:cs typeface="+mn-cs"/>
          </a:endParaRPr>
        </a:p>
        <a:p>
          <a:pPr rtl="0" eaLnBrk="1" fontAlgn="auto" latinLnBrk="0" hangingPunct="1"/>
          <a:r>
            <a:rPr lang="en-NZ" sz="1100" b="1">
              <a:solidFill>
                <a:schemeClr val="dk1"/>
              </a:solidFill>
              <a:effectLst/>
              <a:latin typeface="+mn-lt"/>
              <a:ea typeface="+mn-ea"/>
              <a:cs typeface="+mn-cs"/>
            </a:rPr>
            <a:t>4.</a:t>
          </a:r>
          <a:r>
            <a:rPr lang="en-NZ" sz="1100">
              <a:solidFill>
                <a:schemeClr val="dk1"/>
              </a:solidFill>
              <a:effectLst/>
              <a:latin typeface="+mn-lt"/>
              <a:ea typeface="+mn-ea"/>
              <a:cs typeface="+mn-cs"/>
            </a:rPr>
            <a:t> Where possible, identified</a:t>
          </a:r>
          <a:r>
            <a:rPr lang="en-NZ" sz="1100" baseline="0">
              <a:solidFill>
                <a:schemeClr val="dk1"/>
              </a:solidFill>
              <a:effectLst/>
              <a:latin typeface="+mn-lt"/>
              <a:ea typeface="+mn-ea"/>
              <a:cs typeface="+mn-cs"/>
            </a:rPr>
            <a:t> unit costs and quantities should be reviewed by relevant experts.</a:t>
          </a:r>
          <a:r>
            <a:rPr lang="en-GB" sz="1100" u="sng">
              <a:solidFill>
                <a:schemeClr val="dk1"/>
              </a:solidFill>
              <a:effectLst/>
              <a:latin typeface="+mn-lt"/>
              <a:ea typeface="+mn-ea"/>
              <a:cs typeface="+mn-cs"/>
            </a:rPr>
            <a:t> </a:t>
          </a:r>
        </a:p>
        <a:p>
          <a:pPr rtl="0" eaLnBrk="1" fontAlgn="auto" latinLnBrk="0" hangingPunct="1"/>
          <a:endParaRPr lang="en-AU">
            <a:effectLst/>
          </a:endParaRPr>
        </a:p>
        <a:p>
          <a:r>
            <a:rPr lang="en-NZ" sz="1100" b="1">
              <a:solidFill>
                <a:schemeClr val="dk1"/>
              </a:solidFill>
              <a:effectLst/>
              <a:latin typeface="+mn-lt"/>
              <a:ea typeface="+mn-ea"/>
              <a:cs typeface="+mn-cs"/>
            </a:rPr>
            <a:t>5.</a:t>
          </a:r>
          <a:r>
            <a:rPr lang="en-NZ" sz="1100" b="1" baseline="0">
              <a:solidFill>
                <a:schemeClr val="dk1"/>
              </a:solidFill>
              <a:effectLst/>
              <a:latin typeface="+mn-lt"/>
              <a:ea typeface="+mn-ea"/>
              <a:cs typeface="+mn-cs"/>
            </a:rPr>
            <a:t> </a:t>
          </a:r>
          <a:r>
            <a:rPr lang="en-NZ" sz="1100" b="0" baseline="0">
              <a:solidFill>
                <a:schemeClr val="dk1"/>
              </a:solidFill>
              <a:effectLst/>
              <a:latin typeface="+mn-lt"/>
              <a:ea typeface="+mn-ea"/>
              <a:cs typeface="+mn-cs"/>
            </a:rPr>
            <a:t>Note that the cells in grey contain formulae and will be calculated. </a:t>
          </a:r>
          <a:endParaRPr lang="en-AU">
            <a:effectLst/>
          </a:endParaRPr>
        </a:p>
        <a:p>
          <a:endParaRPr lang="en-AU"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eilpullar\Documents\Neil%20Data\Projects\Cadastre\MCC\Working\DetailedCostingToolkit-02July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Costs - Investment"/>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person displayName="Kate Fairlie" id="{859036A1-14E7-42EA-9B4A-DC36A51488E3}" userId="S::KFairlie@landequity.com.au::6c6a4394-22e5-490d-917b-db60088a532d"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0" dT="2021-07-12T03:24:39.91" personId="{859036A1-14E7-42EA-9B4A-DC36A51488E3}" id="{DEE69A1B-64C0-4323-AF5A-7E685295396C}">
    <text>As apprpriate</text>
  </threadedComment>
  <threadedComment ref="F12" dT="2021-07-11T11:47:53.16" personId="{859036A1-14E7-42EA-9B4A-DC36A51488E3}" id="{F2BDCB0B-01A1-49B4-8A23-D23B9098A8FF}">
    <text>E.g. Extra Staff and LAaaS associated costs</text>
  </threadedComment>
</ThreadedComments>
</file>

<file path=xl/threadedComments/threadedComment2.xml><?xml version="1.0" encoding="utf-8"?>
<ThreadedComments xmlns="http://schemas.microsoft.com/office/spreadsheetml/2018/threadedcomments" xmlns:x="http://schemas.openxmlformats.org/spreadsheetml/2006/main">
  <threadedComment ref="C2" dT="2021-07-12T05:17:45.06" personId="{859036A1-14E7-42EA-9B4A-DC36A51488E3}" id="{0C8420E2-743C-4CB5-9AA2-B1684F99ECBC}">
    <text>Identify quantities to be acquired each year.</text>
  </threadedComment>
  <threadedComment ref="C3" dT="2021-07-12T05:16:59.90" personId="{859036A1-14E7-42EA-9B4A-DC36A51488E3}" id="{296ED2C2-DB22-4700-9212-0D5E55F43420}">
    <text>Confirm or amend starting year.</text>
  </threadedComment>
  <threadedComment ref="I3" dT="2021-07-12T05:17:30.49" personId="{859036A1-14E7-42EA-9B4A-DC36A51488E3}" id="{526A3B91-F992-48CC-9B50-951A3FA00687}">
    <text>Confirm or amend default unit costs.</text>
  </threadedComment>
</ThreadedComments>
</file>

<file path=xl/threadedComments/threadedComment3.xml><?xml version="1.0" encoding="utf-8"?>
<ThreadedComments xmlns="http://schemas.microsoft.com/office/spreadsheetml/2018/threadedcomments" xmlns:x="http://schemas.openxmlformats.org/spreadsheetml/2006/main">
  <threadedComment ref="C1" dT="2021-07-12T05:18:38.42" personId="{859036A1-14E7-42EA-9B4A-DC36A51488E3}" id="{9A5BF0D8-CA3D-4969-83B8-375F7E85335B}">
    <text>Enter number of units to be assigned to each year.</text>
  </threadedComment>
  <threadedComment ref="C2" dT="2021-07-12T05:18:12.49" personId="{859036A1-14E7-42EA-9B4A-DC36A51488E3}" id="{12D278AB-8ED2-4776-8FAD-ABAB58107774}">
    <text>Confirm or amend starting year.</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5.vml"/><Relationship Id="rId1" Type="http://schemas.openxmlformats.org/officeDocument/2006/relationships/drawing" Target="../drawings/drawing6.xml"/><Relationship Id="rId4" Type="http://schemas.microsoft.com/office/2017/10/relationships/threadedComment" Target="../threadedComments/threadedComment3.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drawing" Target="../drawings/drawing5.xml"/><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3E70B-02FD-465A-A3AB-3F441B88D9FE}">
  <sheetPr codeName="Sheet1"/>
  <dimension ref="A1:P31"/>
  <sheetViews>
    <sheetView tabSelected="1" workbookViewId="0">
      <pane ySplit="2" topLeftCell="A3" activePane="bottomLeft" state="frozen"/>
      <selection pane="bottomLeft" activeCell="C24" sqref="C24"/>
    </sheetView>
  </sheetViews>
  <sheetFormatPr defaultColWidth="8.85546875" defaultRowHeight="15"/>
  <cols>
    <col min="1" max="1" width="7.7109375" customWidth="1"/>
    <col min="3" max="3" width="66" customWidth="1"/>
  </cols>
  <sheetData>
    <row r="1" spans="1:16" ht="18.75">
      <c r="A1" s="1" t="s">
        <v>366</v>
      </c>
    </row>
    <row r="2" spans="1:16" s="1" customFormat="1" ht="18.75">
      <c r="A2" s="1" t="s">
        <v>367</v>
      </c>
    </row>
    <row r="3" spans="1:16">
      <c r="A3" s="2"/>
      <c r="B3" s="233"/>
      <c r="C3" s="233"/>
      <c r="D3" s="2"/>
      <c r="E3" s="2"/>
      <c r="F3" s="2"/>
      <c r="G3" s="2"/>
      <c r="H3" s="2"/>
      <c r="I3" s="2"/>
      <c r="J3" s="2"/>
      <c r="K3" s="2"/>
      <c r="L3" s="2"/>
      <c r="M3" s="2"/>
      <c r="N3" s="2"/>
      <c r="O3" s="2"/>
      <c r="P3" s="2"/>
    </row>
    <row r="4" spans="1:16">
      <c r="A4" s="22" t="s">
        <v>360</v>
      </c>
      <c r="B4" s="2"/>
      <c r="C4" s="2"/>
      <c r="D4" s="2"/>
      <c r="E4" s="2"/>
      <c r="F4" s="2"/>
      <c r="G4" s="2"/>
      <c r="H4" s="2"/>
      <c r="I4" s="2"/>
      <c r="J4" s="2"/>
      <c r="K4" s="2"/>
      <c r="L4" s="2"/>
      <c r="M4" s="2"/>
      <c r="N4" s="2"/>
      <c r="O4" s="2"/>
      <c r="P4" s="2"/>
    </row>
    <row r="5" spans="1:16">
      <c r="A5" s="8" t="s">
        <v>346</v>
      </c>
      <c r="B5" s="8"/>
      <c r="C5" s="8" t="s">
        <v>3</v>
      </c>
      <c r="D5" s="2"/>
      <c r="E5" s="2"/>
      <c r="F5" s="2"/>
      <c r="G5" s="2"/>
      <c r="H5" s="2"/>
      <c r="I5" s="2"/>
      <c r="J5" s="2"/>
      <c r="K5" s="2"/>
      <c r="L5" s="2"/>
      <c r="M5" s="2"/>
      <c r="N5" s="2"/>
      <c r="O5" s="2"/>
      <c r="P5" s="2"/>
    </row>
    <row r="6" spans="1:16">
      <c r="A6" s="2">
        <v>53</v>
      </c>
      <c r="B6" s="22" t="s">
        <v>329</v>
      </c>
      <c r="C6" s="174" t="s">
        <v>22</v>
      </c>
      <c r="D6" s="2"/>
      <c r="E6" s="2"/>
      <c r="F6" s="2"/>
      <c r="G6" s="2"/>
      <c r="H6" s="2"/>
      <c r="I6" s="2"/>
      <c r="J6" s="2"/>
      <c r="K6" s="2"/>
      <c r="L6" s="2"/>
      <c r="M6" s="2"/>
      <c r="N6" s="2"/>
      <c r="O6" s="2"/>
      <c r="P6" s="2"/>
    </row>
    <row r="7" spans="1:16">
      <c r="A7" s="2">
        <v>54</v>
      </c>
      <c r="B7" s="22" t="s">
        <v>338</v>
      </c>
      <c r="C7" s="174" t="s">
        <v>23</v>
      </c>
      <c r="D7" s="2"/>
      <c r="E7" s="2"/>
      <c r="F7" s="2"/>
      <c r="G7" s="2"/>
      <c r="H7" s="2"/>
      <c r="I7" s="2"/>
      <c r="J7" s="2"/>
      <c r="K7" s="2"/>
      <c r="L7" s="2"/>
      <c r="M7" s="2"/>
      <c r="N7" s="2"/>
      <c r="O7" s="2"/>
      <c r="P7" s="2"/>
    </row>
    <row r="8" spans="1:16">
      <c r="A8" s="2">
        <v>55</v>
      </c>
      <c r="B8" s="22" t="s">
        <v>339</v>
      </c>
      <c r="C8" s="174" t="s">
        <v>313</v>
      </c>
      <c r="D8" s="2"/>
      <c r="E8" s="2"/>
      <c r="F8" s="2"/>
      <c r="G8" s="2"/>
      <c r="H8" s="2"/>
      <c r="I8" s="2"/>
      <c r="J8" s="2"/>
      <c r="K8" s="2"/>
      <c r="L8" s="2"/>
      <c r="M8" s="2"/>
      <c r="N8" s="2"/>
      <c r="O8" s="2"/>
      <c r="P8" s="2"/>
    </row>
    <row r="9" spans="1:16">
      <c r="A9" s="2">
        <v>56</v>
      </c>
      <c r="B9" s="22" t="s">
        <v>340</v>
      </c>
      <c r="C9" s="174" t="s">
        <v>24</v>
      </c>
      <c r="D9" s="2"/>
      <c r="E9" s="2"/>
      <c r="F9" s="2"/>
      <c r="G9" s="2"/>
      <c r="H9" s="2"/>
      <c r="I9" s="2"/>
      <c r="J9" s="2"/>
      <c r="K9" s="2"/>
      <c r="L9" s="2"/>
      <c r="M9" s="2"/>
      <c r="N9" s="2"/>
      <c r="O9" s="2"/>
      <c r="P9" s="2"/>
    </row>
    <row r="10" spans="1:16">
      <c r="A10" s="2">
        <v>57</v>
      </c>
      <c r="B10" s="22" t="s">
        <v>341</v>
      </c>
      <c r="C10" s="174" t="s">
        <v>312</v>
      </c>
      <c r="D10" s="2"/>
      <c r="E10" s="2"/>
      <c r="F10" s="2"/>
      <c r="G10" s="2"/>
      <c r="H10" s="2"/>
      <c r="I10" s="2"/>
      <c r="J10" s="2"/>
      <c r="K10" s="2"/>
      <c r="L10" s="2"/>
      <c r="M10" s="2"/>
      <c r="N10" s="2"/>
      <c r="O10" s="2"/>
      <c r="P10" s="2"/>
    </row>
    <row r="11" spans="1:16">
      <c r="A11" s="214" t="s">
        <v>359</v>
      </c>
      <c r="B11" s="22" t="s">
        <v>342</v>
      </c>
      <c r="C11" s="174" t="s">
        <v>25</v>
      </c>
      <c r="D11" s="2"/>
      <c r="E11" s="2"/>
      <c r="F11" s="2"/>
      <c r="G11" s="2"/>
      <c r="H11" s="2"/>
      <c r="I11" s="2"/>
      <c r="J11" s="2"/>
      <c r="K11" s="2"/>
      <c r="L11" s="2"/>
      <c r="M11" s="2"/>
      <c r="N11" s="2"/>
      <c r="O11" s="2"/>
      <c r="P11" s="2"/>
    </row>
    <row r="12" spans="1:16">
      <c r="A12" s="2"/>
      <c r="B12" s="2"/>
      <c r="C12" s="2"/>
      <c r="D12" s="2"/>
      <c r="E12" s="2"/>
      <c r="F12" s="2"/>
      <c r="G12" s="2"/>
      <c r="H12" s="2"/>
      <c r="I12" s="2"/>
      <c r="J12" s="2"/>
      <c r="K12" s="2"/>
      <c r="L12" s="2"/>
      <c r="M12" s="2"/>
      <c r="N12" s="2"/>
      <c r="O12" s="2"/>
      <c r="P12" s="2"/>
    </row>
    <row r="13" spans="1:16">
      <c r="A13" s="17" t="s">
        <v>358</v>
      </c>
      <c r="B13" s="6"/>
      <c r="C13" s="5"/>
    </row>
    <row r="14" spans="1:16">
      <c r="A14" s="8"/>
      <c r="B14" s="8"/>
      <c r="C14" s="8" t="s">
        <v>4</v>
      </c>
    </row>
    <row r="15" spans="1:16">
      <c r="A15">
        <v>70</v>
      </c>
      <c r="B15" s="22" t="s">
        <v>343</v>
      </c>
      <c r="C15" s="5" t="s">
        <v>311</v>
      </c>
      <c r="D15" s="2"/>
    </row>
    <row r="16" spans="1:16">
      <c r="A16">
        <v>73</v>
      </c>
      <c r="B16" s="22" t="s">
        <v>344</v>
      </c>
      <c r="C16" s="5" t="s">
        <v>310</v>
      </c>
      <c r="D16" s="2"/>
    </row>
    <row r="17" spans="1:4">
      <c r="A17">
        <v>73</v>
      </c>
      <c r="B17" s="22" t="s">
        <v>345</v>
      </c>
      <c r="C17" s="5" t="s">
        <v>159</v>
      </c>
      <c r="D17" s="2"/>
    </row>
    <row r="18" spans="1:4">
      <c r="B18" s="6"/>
      <c r="C18" s="5"/>
    </row>
    <row r="19" spans="1:4">
      <c r="B19" s="6"/>
      <c r="C19" s="5"/>
    </row>
    <row r="20" spans="1:4">
      <c r="B20" s="2"/>
      <c r="C20" s="2"/>
    </row>
    <row r="21" spans="1:4">
      <c r="B21" s="5"/>
      <c r="C21" s="5"/>
    </row>
    <row r="22" spans="1:4">
      <c r="B22" s="6"/>
      <c r="C22" s="5"/>
    </row>
    <row r="23" spans="1:4">
      <c r="B23" s="2"/>
      <c r="C23" s="2"/>
    </row>
    <row r="24" spans="1:4">
      <c r="B24" s="2"/>
      <c r="C24" s="2"/>
    </row>
    <row r="25" spans="1:4">
      <c r="B25" s="2"/>
      <c r="C25" s="2"/>
    </row>
    <row r="26" spans="1:4">
      <c r="B26" s="2"/>
      <c r="C26" s="2"/>
    </row>
    <row r="27" spans="1:4">
      <c r="B27" s="2"/>
      <c r="C27" s="2"/>
    </row>
    <row r="28" spans="1:4">
      <c r="B28" s="2"/>
      <c r="C28" s="2"/>
    </row>
    <row r="29" spans="1:4">
      <c r="B29" s="2"/>
      <c r="C29" s="2"/>
    </row>
    <row r="30" spans="1:4">
      <c r="B30" s="2"/>
      <c r="C30" s="2"/>
    </row>
    <row r="31" spans="1:4">
      <c r="B31" s="2"/>
      <c r="C31" s="2"/>
    </row>
  </sheetData>
  <mergeCells count="1">
    <mergeCell ref="B3:C3"/>
  </mergeCells>
  <hyperlinks>
    <hyperlink ref="C6" location="Summary!A1" display="Summary of Basic Costs &amp; Office Details" xr:uid="{705F8987-CE02-455A-A198-5C0470A9CD0C}"/>
    <hyperlink ref="C7" location="OfficeSize!A1" display="Determining Office Sizes" xr:uid="{7B963FFF-1F1D-49A7-9FBF-382AA534F393}"/>
    <hyperlink ref="C8" location="SoftwareCosts!A1" display="Software and Software Development Costs (including initial LAaaS investment)" xr:uid="{5A66A4B5-7937-4752-BFA3-5A09A6A9D2F3}"/>
    <hyperlink ref="C9" location="InfraCosts!A1" display="Physical ICT Infrastructure and Hardware Costs" xr:uid="{81909581-4BE3-4F9C-880E-A5A3B3B94A24}"/>
    <hyperlink ref="C10" location="OpsCosts!A1" display="Annual Operating and maintenance costs" xr:uid="{59C4CCAC-CA31-4058-95F3-3A87E53EBE6C}"/>
    <hyperlink ref="C11" location="PrepCosts!A1" display="Preparatory Activities" xr:uid="{9BB4C167-4CB5-4E0A-AC55-F701DD4EC5E4}"/>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EA3DE-EEE3-0840-AFB7-CFE74001A016}">
  <sheetPr codeName="Sheet7">
    <tabColor theme="4" tint="-0.499984740745262"/>
  </sheetPr>
  <dimension ref="A1:P158"/>
  <sheetViews>
    <sheetView zoomScale="70" zoomScaleNormal="70" workbookViewId="0">
      <pane xSplit="1" ySplit="2" topLeftCell="B3" activePane="bottomRight" state="frozen"/>
      <selection pane="topRight" activeCell="B1" sqref="B1"/>
      <selection pane="bottomLeft" activeCell="A3" sqref="A3"/>
      <selection pane="bottomRight" activeCell="S24" sqref="S24"/>
    </sheetView>
  </sheetViews>
  <sheetFormatPr defaultColWidth="8.85546875" defaultRowHeight="15"/>
  <cols>
    <col min="1" max="1" width="22.42578125" style="32" customWidth="1"/>
    <col min="2" max="2" width="8.85546875" style="36" customWidth="1"/>
    <col min="3" max="8" width="8.85546875" customWidth="1"/>
    <col min="10" max="10" width="14.7109375" hidden="1" customWidth="1"/>
  </cols>
  <sheetData>
    <row r="1" spans="1:16" s="17" customFormat="1">
      <c r="A1" s="16" t="s">
        <v>26</v>
      </c>
      <c r="B1" s="16" t="s">
        <v>27</v>
      </c>
      <c r="C1" s="319" t="s">
        <v>28</v>
      </c>
      <c r="D1" s="319"/>
      <c r="E1" s="319"/>
      <c r="F1" s="319"/>
      <c r="G1" s="319"/>
      <c r="J1" s="108" t="s">
        <v>277</v>
      </c>
    </row>
    <row r="2" spans="1:16" s="17" customFormat="1">
      <c r="A2" s="16"/>
      <c r="B2" s="16"/>
      <c r="C2" s="20">
        <f ca="1">TODAY()</f>
        <v>44972</v>
      </c>
      <c r="D2" s="21">
        <f ca="1">C2+365</f>
        <v>45337</v>
      </c>
      <c r="E2" s="21">
        <f ca="1">D2+365</f>
        <v>45702</v>
      </c>
      <c r="F2" s="21">
        <f ca="1">E2+365</f>
        <v>46067</v>
      </c>
      <c r="G2" s="21">
        <f ca="1">F2+365</f>
        <v>46432</v>
      </c>
      <c r="H2" s="22" t="s">
        <v>31</v>
      </c>
      <c r="I2" s="23" t="s">
        <v>32</v>
      </c>
      <c r="J2" s="24" t="s">
        <v>33</v>
      </c>
      <c r="K2" s="20">
        <f ca="1">C2</f>
        <v>44972</v>
      </c>
      <c r="L2" s="21">
        <f ca="1">D2</f>
        <v>45337</v>
      </c>
      <c r="M2" s="21">
        <f ca="1">E2</f>
        <v>45702</v>
      </c>
      <c r="N2" s="21">
        <f ca="1">F2</f>
        <v>46067</v>
      </c>
      <c r="O2" s="21">
        <f ca="1">G2</f>
        <v>46432</v>
      </c>
      <c r="P2" s="22" t="s">
        <v>34</v>
      </c>
    </row>
    <row r="3" spans="1:16" ht="34.5">
      <c r="A3" s="138" t="s">
        <v>276</v>
      </c>
      <c r="B3" s="26"/>
      <c r="C3" s="23"/>
      <c r="D3" s="23"/>
      <c r="E3" s="27"/>
      <c r="F3" s="27"/>
      <c r="G3" s="27"/>
      <c r="H3" s="27">
        <f>SUM(C3:G3)</f>
        <v>0</v>
      </c>
      <c r="I3" s="44" t="s">
        <v>124</v>
      </c>
      <c r="J3" s="44" t="s">
        <v>124</v>
      </c>
      <c r="K3" s="35"/>
      <c r="L3" s="35"/>
      <c r="M3" s="35"/>
      <c r="N3" s="35"/>
      <c r="O3" s="35"/>
      <c r="P3" s="35"/>
    </row>
    <row r="4" spans="1:16" ht="25.5">
      <c r="A4" s="30" t="s">
        <v>125</v>
      </c>
      <c r="B4" s="31"/>
      <c r="C4" s="27"/>
      <c r="D4" s="27"/>
      <c r="E4" s="27"/>
      <c r="F4" s="27"/>
      <c r="G4" s="27"/>
      <c r="H4" s="27">
        <f t="shared" ref="H4:I74" si="0">SUM(C4:G4)</f>
        <v>0</v>
      </c>
      <c r="I4" s="136">
        <v>0.1</v>
      </c>
      <c r="J4" s="137">
        <f>I4</f>
        <v>0.1</v>
      </c>
      <c r="K4" s="35"/>
      <c r="L4" s="35"/>
      <c r="M4" s="35"/>
      <c r="N4" s="35"/>
      <c r="O4" s="35"/>
      <c r="P4" s="232">
        <f>SUM(K4:O4)</f>
        <v>0</v>
      </c>
    </row>
    <row r="5" spans="1:16">
      <c r="A5" s="32" t="s">
        <v>126</v>
      </c>
      <c r="B5" s="46"/>
      <c r="C5" s="47"/>
      <c r="D5" s="47"/>
      <c r="E5" s="47"/>
      <c r="F5" s="47"/>
      <c r="G5" s="47"/>
      <c r="H5" s="47">
        <f t="shared" si="0"/>
        <v>0</v>
      </c>
      <c r="I5" s="47">
        <f t="shared" si="0"/>
        <v>0</v>
      </c>
      <c r="J5" s="45">
        <f>J4</f>
        <v>0.1</v>
      </c>
      <c r="K5" s="50"/>
      <c r="L5" s="232">
        <f>D5*$I5</f>
        <v>0</v>
      </c>
      <c r="M5" s="232">
        <f>E5*$I5</f>
        <v>0</v>
      </c>
      <c r="N5" s="232">
        <f>F5*$I5</f>
        <v>0</v>
      </c>
      <c r="O5" s="232">
        <f>G5*$I5</f>
        <v>0</v>
      </c>
      <c r="P5" s="232">
        <f>H5*$I5</f>
        <v>0</v>
      </c>
    </row>
    <row r="6" spans="1:16">
      <c r="A6" s="32" t="s">
        <v>127</v>
      </c>
      <c r="B6" s="46"/>
      <c r="C6" s="47"/>
      <c r="D6" s="47"/>
      <c r="E6" s="47"/>
      <c r="F6" s="47"/>
      <c r="G6" s="47"/>
      <c r="H6" s="47">
        <f t="shared" si="0"/>
        <v>0</v>
      </c>
      <c r="I6" s="47">
        <f t="shared" si="0"/>
        <v>0</v>
      </c>
      <c r="J6" s="45">
        <f>J4</f>
        <v>0.1</v>
      </c>
      <c r="K6" s="50"/>
      <c r="L6" s="232">
        <f t="shared" ref="L6:O10" si="1">$I6</f>
        <v>0</v>
      </c>
      <c r="M6" s="232">
        <f t="shared" si="1"/>
        <v>0</v>
      </c>
      <c r="N6" s="232">
        <f t="shared" si="1"/>
        <v>0</v>
      </c>
      <c r="O6" s="232">
        <f t="shared" si="1"/>
        <v>0</v>
      </c>
      <c r="P6" s="232">
        <f t="shared" ref="P6:P74" si="2">SUM(K6:O6)</f>
        <v>0</v>
      </c>
    </row>
    <row r="7" spans="1:16">
      <c r="A7" s="32" t="s">
        <v>128</v>
      </c>
      <c r="B7" s="46"/>
      <c r="C7" s="47"/>
      <c r="D7" s="47"/>
      <c r="E7" s="47"/>
      <c r="F7" s="47"/>
      <c r="G7" s="47"/>
      <c r="H7" s="47">
        <f t="shared" si="0"/>
        <v>0</v>
      </c>
      <c r="I7" s="47">
        <f t="shared" si="0"/>
        <v>0</v>
      </c>
      <c r="J7" s="45">
        <f>J4</f>
        <v>0.1</v>
      </c>
      <c r="K7" s="50"/>
      <c r="L7" s="232">
        <f t="shared" si="1"/>
        <v>0</v>
      </c>
      <c r="M7" s="232">
        <f t="shared" si="1"/>
        <v>0</v>
      </c>
      <c r="N7" s="232">
        <f t="shared" si="1"/>
        <v>0</v>
      </c>
      <c r="O7" s="232">
        <f t="shared" si="1"/>
        <v>0</v>
      </c>
      <c r="P7" s="232">
        <f t="shared" si="2"/>
        <v>0</v>
      </c>
    </row>
    <row r="8" spans="1:16">
      <c r="A8" s="32" t="s">
        <v>129</v>
      </c>
      <c r="B8" s="46"/>
      <c r="C8" s="47"/>
      <c r="D8" s="47"/>
      <c r="E8" s="47"/>
      <c r="F8" s="47"/>
      <c r="G8" s="47"/>
      <c r="H8" s="47">
        <f t="shared" si="0"/>
        <v>0</v>
      </c>
      <c r="I8" s="47">
        <f t="shared" si="0"/>
        <v>0</v>
      </c>
      <c r="J8" s="45">
        <f>J4</f>
        <v>0.1</v>
      </c>
      <c r="K8" s="50"/>
      <c r="L8" s="232">
        <f t="shared" si="1"/>
        <v>0</v>
      </c>
      <c r="M8" s="232">
        <f t="shared" si="1"/>
        <v>0</v>
      </c>
      <c r="N8" s="232">
        <f t="shared" si="1"/>
        <v>0</v>
      </c>
      <c r="O8" s="232">
        <f t="shared" si="1"/>
        <v>0</v>
      </c>
      <c r="P8" s="232">
        <f t="shared" si="2"/>
        <v>0</v>
      </c>
    </row>
    <row r="9" spans="1:16" ht="25.5">
      <c r="A9" s="32" t="s">
        <v>130</v>
      </c>
      <c r="B9" s="46"/>
      <c r="C9" s="47"/>
      <c r="D9" s="47"/>
      <c r="E9" s="47"/>
      <c r="F9" s="47"/>
      <c r="G9" s="47"/>
      <c r="H9" s="47">
        <f t="shared" si="0"/>
        <v>0</v>
      </c>
      <c r="I9" s="47">
        <f t="shared" si="0"/>
        <v>0</v>
      </c>
      <c r="J9" s="45">
        <f>J4</f>
        <v>0.1</v>
      </c>
      <c r="K9" s="50"/>
      <c r="L9" s="232">
        <f t="shared" si="1"/>
        <v>0</v>
      </c>
      <c r="M9" s="232">
        <f t="shared" si="1"/>
        <v>0</v>
      </c>
      <c r="N9" s="232">
        <f t="shared" si="1"/>
        <v>0</v>
      </c>
      <c r="O9" s="232">
        <f t="shared" si="1"/>
        <v>0</v>
      </c>
      <c r="P9" s="232">
        <f t="shared" si="2"/>
        <v>0</v>
      </c>
    </row>
    <row r="10" spans="1:16">
      <c r="A10" s="32" t="s">
        <v>131</v>
      </c>
      <c r="B10" s="46"/>
      <c r="C10" s="47"/>
      <c r="D10" s="47"/>
      <c r="E10" s="47"/>
      <c r="F10" s="47"/>
      <c r="G10" s="47"/>
      <c r="H10" s="47">
        <f t="shared" si="0"/>
        <v>0</v>
      </c>
      <c r="I10" s="47">
        <f t="shared" si="0"/>
        <v>0</v>
      </c>
      <c r="J10" s="45">
        <f>J4</f>
        <v>0.1</v>
      </c>
      <c r="K10" s="50">
        <f t="shared" ref="K10:O25" si="3">C10*$I10</f>
        <v>0</v>
      </c>
      <c r="L10" s="232">
        <f t="shared" si="1"/>
        <v>0</v>
      </c>
      <c r="M10" s="232">
        <f t="shared" si="1"/>
        <v>0</v>
      </c>
      <c r="N10" s="232">
        <f t="shared" si="1"/>
        <v>0</v>
      </c>
      <c r="O10" s="232">
        <f t="shared" si="1"/>
        <v>0</v>
      </c>
      <c r="P10" s="232">
        <f t="shared" si="2"/>
        <v>0</v>
      </c>
    </row>
    <row r="11" spans="1:16">
      <c r="B11" s="31"/>
      <c r="C11" s="27"/>
      <c r="D11" s="27"/>
      <c r="E11" s="27"/>
      <c r="F11" s="27"/>
      <c r="G11" s="27"/>
      <c r="H11" s="27">
        <f t="shared" si="0"/>
        <v>0</v>
      </c>
      <c r="I11" s="35">
        <f t="shared" ref="I11:I27" si="4">J11</f>
        <v>0</v>
      </c>
      <c r="J11" s="51"/>
      <c r="K11" s="35">
        <f t="shared" si="3"/>
        <v>0</v>
      </c>
      <c r="L11" s="232">
        <f t="shared" si="3"/>
        <v>0</v>
      </c>
      <c r="M11" s="232">
        <f t="shared" si="3"/>
        <v>0</v>
      </c>
      <c r="N11" s="232">
        <f t="shared" si="3"/>
        <v>0</v>
      </c>
      <c r="O11" s="232">
        <f t="shared" si="3"/>
        <v>0</v>
      </c>
      <c r="P11" s="232">
        <f t="shared" si="2"/>
        <v>0</v>
      </c>
    </row>
    <row r="12" spans="1:16">
      <c r="B12" s="31"/>
      <c r="C12" s="27"/>
      <c r="D12" s="27"/>
      <c r="E12" s="27"/>
      <c r="F12" s="27"/>
      <c r="G12" s="27"/>
      <c r="H12" s="27">
        <f t="shared" si="0"/>
        <v>0</v>
      </c>
      <c r="I12" s="35">
        <f t="shared" si="4"/>
        <v>0</v>
      </c>
      <c r="J12" s="51"/>
      <c r="K12" s="35">
        <f t="shared" si="3"/>
        <v>0</v>
      </c>
      <c r="L12" s="232">
        <f t="shared" si="3"/>
        <v>0</v>
      </c>
      <c r="M12" s="232">
        <f t="shared" si="3"/>
        <v>0</v>
      </c>
      <c r="N12" s="232">
        <f t="shared" si="3"/>
        <v>0</v>
      </c>
      <c r="O12" s="232">
        <f t="shared" si="3"/>
        <v>0</v>
      </c>
      <c r="P12" s="232">
        <f t="shared" si="2"/>
        <v>0</v>
      </c>
    </row>
    <row r="13" spans="1:16" ht="51">
      <c r="A13" s="30" t="s">
        <v>132</v>
      </c>
      <c r="B13" s="31"/>
      <c r="C13" s="27"/>
      <c r="D13" s="27"/>
      <c r="E13" s="27"/>
      <c r="F13" s="27"/>
      <c r="G13" s="27"/>
      <c r="H13" s="27">
        <f t="shared" si="0"/>
        <v>0</v>
      </c>
      <c r="I13" s="35">
        <f t="shared" si="4"/>
        <v>0</v>
      </c>
      <c r="J13" s="51"/>
      <c r="K13" s="35">
        <f t="shared" si="3"/>
        <v>0</v>
      </c>
      <c r="L13" s="232">
        <f t="shared" si="3"/>
        <v>0</v>
      </c>
      <c r="M13" s="232">
        <f t="shared" si="3"/>
        <v>0</v>
      </c>
      <c r="N13" s="232">
        <f t="shared" si="3"/>
        <v>0</v>
      </c>
      <c r="O13" s="232">
        <f t="shared" si="3"/>
        <v>0</v>
      </c>
      <c r="P13" s="232">
        <f t="shared" si="2"/>
        <v>0</v>
      </c>
    </row>
    <row r="14" spans="1:16" ht="33" customHeight="1">
      <c r="A14" s="32" t="s">
        <v>133</v>
      </c>
      <c r="B14" s="31" t="s">
        <v>134</v>
      </c>
      <c r="C14" s="130"/>
      <c r="D14" s="130"/>
      <c r="E14" s="130"/>
      <c r="F14" s="130"/>
      <c r="G14" s="130"/>
      <c r="H14" s="27">
        <f t="shared" si="0"/>
        <v>0</v>
      </c>
      <c r="I14" s="133">
        <f t="shared" si="4"/>
        <v>5000</v>
      </c>
      <c r="J14" s="51">
        <v>5000</v>
      </c>
      <c r="K14" s="232">
        <f t="shared" si="3"/>
        <v>0</v>
      </c>
      <c r="L14" s="232">
        <f t="shared" si="3"/>
        <v>0</v>
      </c>
      <c r="M14" s="232">
        <f t="shared" si="3"/>
        <v>0</v>
      </c>
      <c r="N14" s="232">
        <f t="shared" si="3"/>
        <v>0</v>
      </c>
      <c r="O14" s="232">
        <f t="shared" si="3"/>
        <v>0</v>
      </c>
      <c r="P14" s="232">
        <f t="shared" si="2"/>
        <v>0</v>
      </c>
    </row>
    <row r="15" spans="1:16">
      <c r="A15" s="32" t="s">
        <v>135</v>
      </c>
      <c r="B15" s="31" t="s">
        <v>136</v>
      </c>
      <c r="C15" s="130"/>
      <c r="D15" s="130"/>
      <c r="E15" s="130"/>
      <c r="F15" s="130"/>
      <c r="G15" s="130"/>
      <c r="H15" s="27">
        <f t="shared" si="0"/>
        <v>0</v>
      </c>
      <c r="I15" s="133">
        <f t="shared" si="4"/>
        <v>100000</v>
      </c>
      <c r="J15" s="51">
        <v>100000</v>
      </c>
      <c r="K15" s="232">
        <f t="shared" si="3"/>
        <v>0</v>
      </c>
      <c r="L15" s="232">
        <f t="shared" si="3"/>
        <v>0</v>
      </c>
      <c r="M15" s="232">
        <f t="shared" si="3"/>
        <v>0</v>
      </c>
      <c r="N15" s="232">
        <f t="shared" si="3"/>
        <v>0</v>
      </c>
      <c r="O15" s="232">
        <f t="shared" si="3"/>
        <v>0</v>
      </c>
      <c r="P15" s="232">
        <f t="shared" si="2"/>
        <v>0</v>
      </c>
    </row>
    <row r="16" spans="1:16" ht="25.5">
      <c r="A16" s="32" t="s">
        <v>89</v>
      </c>
      <c r="B16" s="31" t="s">
        <v>136</v>
      </c>
      <c r="C16" s="130"/>
      <c r="D16" s="130"/>
      <c r="E16" s="130"/>
      <c r="F16" s="130"/>
      <c r="G16" s="130"/>
      <c r="H16" s="27">
        <f t="shared" si="0"/>
        <v>0</v>
      </c>
      <c r="I16" s="133">
        <f t="shared" si="4"/>
        <v>100000</v>
      </c>
      <c r="J16" s="51">
        <v>100000</v>
      </c>
      <c r="K16" s="232">
        <f t="shared" si="3"/>
        <v>0</v>
      </c>
      <c r="L16" s="232">
        <f t="shared" si="3"/>
        <v>0</v>
      </c>
      <c r="M16" s="232">
        <f t="shared" si="3"/>
        <v>0</v>
      </c>
      <c r="N16" s="232">
        <f t="shared" si="3"/>
        <v>0</v>
      </c>
      <c r="O16" s="232">
        <f t="shared" si="3"/>
        <v>0</v>
      </c>
      <c r="P16" s="232">
        <f t="shared" si="2"/>
        <v>0</v>
      </c>
    </row>
    <row r="17" spans="1:16">
      <c r="A17" s="32" t="s">
        <v>90</v>
      </c>
      <c r="B17" s="31" t="s">
        <v>136</v>
      </c>
      <c r="C17" s="130"/>
      <c r="D17" s="130"/>
      <c r="E17" s="130"/>
      <c r="F17" s="130"/>
      <c r="G17" s="130"/>
      <c r="H17" s="27">
        <f t="shared" si="0"/>
        <v>0</v>
      </c>
      <c r="I17" s="133">
        <f t="shared" si="4"/>
        <v>50000</v>
      </c>
      <c r="J17" s="51">
        <v>50000</v>
      </c>
      <c r="K17" s="232">
        <f t="shared" si="3"/>
        <v>0</v>
      </c>
      <c r="L17" s="232">
        <f t="shared" si="3"/>
        <v>0</v>
      </c>
      <c r="M17" s="232">
        <f t="shared" si="3"/>
        <v>0</v>
      </c>
      <c r="N17" s="232">
        <f t="shared" si="3"/>
        <v>0</v>
      </c>
      <c r="O17" s="232">
        <f t="shared" si="3"/>
        <v>0</v>
      </c>
      <c r="P17" s="232">
        <f t="shared" si="2"/>
        <v>0</v>
      </c>
    </row>
    <row r="18" spans="1:16">
      <c r="A18" s="32" t="s">
        <v>91</v>
      </c>
      <c r="B18" s="31" t="s">
        <v>136</v>
      </c>
      <c r="C18" s="130"/>
      <c r="D18" s="130"/>
      <c r="E18" s="130"/>
      <c r="F18" s="130"/>
      <c r="G18" s="130"/>
      <c r="H18" s="27">
        <f t="shared" si="0"/>
        <v>0</v>
      </c>
      <c r="I18" s="133">
        <f t="shared" si="4"/>
        <v>50000</v>
      </c>
      <c r="J18" s="51">
        <v>50000</v>
      </c>
      <c r="K18" s="232">
        <f t="shared" si="3"/>
        <v>0</v>
      </c>
      <c r="L18" s="232">
        <f t="shared" si="3"/>
        <v>0</v>
      </c>
      <c r="M18" s="232">
        <f t="shared" si="3"/>
        <v>0</v>
      </c>
      <c r="N18" s="232">
        <f t="shared" si="3"/>
        <v>0</v>
      </c>
      <c r="O18" s="232">
        <f t="shared" si="3"/>
        <v>0</v>
      </c>
      <c r="P18" s="232">
        <f t="shared" si="2"/>
        <v>0</v>
      </c>
    </row>
    <row r="19" spans="1:16">
      <c r="B19" s="31"/>
      <c r="C19" s="27"/>
      <c r="D19" s="27"/>
      <c r="E19" s="27"/>
      <c r="F19" s="27"/>
      <c r="G19" s="27"/>
      <c r="H19" s="27">
        <f t="shared" si="0"/>
        <v>0</v>
      </c>
      <c r="I19" s="35">
        <f t="shared" si="4"/>
        <v>0</v>
      </c>
      <c r="J19" s="51"/>
      <c r="K19" s="232">
        <f t="shared" si="3"/>
        <v>0</v>
      </c>
      <c r="L19" s="232">
        <f t="shared" si="3"/>
        <v>0</v>
      </c>
      <c r="M19" s="232">
        <f t="shared" si="3"/>
        <v>0</v>
      </c>
      <c r="N19" s="232">
        <f t="shared" si="3"/>
        <v>0</v>
      </c>
      <c r="O19" s="232">
        <f t="shared" si="3"/>
        <v>0</v>
      </c>
      <c r="P19" s="232">
        <f t="shared" si="2"/>
        <v>0</v>
      </c>
    </row>
    <row r="20" spans="1:16" ht="23.25">
      <c r="B20" s="31"/>
      <c r="C20" s="27"/>
      <c r="D20" s="27"/>
      <c r="E20" s="27"/>
      <c r="F20" s="27"/>
      <c r="G20" s="27"/>
      <c r="H20" s="27">
        <f t="shared" si="0"/>
        <v>0</v>
      </c>
      <c r="J20" s="44" t="s">
        <v>124</v>
      </c>
      <c r="K20" s="35"/>
      <c r="L20" s="232"/>
      <c r="M20" s="232"/>
      <c r="N20" s="232"/>
      <c r="O20" s="232"/>
      <c r="P20" s="232"/>
    </row>
    <row r="21" spans="1:16">
      <c r="A21" s="30" t="s">
        <v>137</v>
      </c>
      <c r="B21" s="31"/>
      <c r="C21" s="27"/>
      <c r="D21" s="27"/>
      <c r="E21" s="27"/>
      <c r="F21" s="27"/>
      <c r="G21" s="27"/>
      <c r="H21" s="27">
        <f t="shared" si="0"/>
        <v>0</v>
      </c>
      <c r="J21" s="52">
        <v>0.1</v>
      </c>
      <c r="K21" s="35">
        <f>C21*$J21</f>
        <v>0</v>
      </c>
      <c r="L21" s="232">
        <f>D21*$J21</f>
        <v>0</v>
      </c>
      <c r="M21" s="232">
        <f>E21*$J21</f>
        <v>0</v>
      </c>
      <c r="N21" s="232">
        <f>F21*$J21</f>
        <v>0</v>
      </c>
      <c r="O21" s="232">
        <f>G21*$J21</f>
        <v>0</v>
      </c>
      <c r="P21" s="232">
        <f t="shared" si="2"/>
        <v>0</v>
      </c>
    </row>
    <row r="22" spans="1:16" ht="38.25">
      <c r="A22" s="32" t="s">
        <v>138</v>
      </c>
      <c r="B22" s="46"/>
      <c r="C22" s="47"/>
      <c r="D22" s="47"/>
      <c r="E22" s="47"/>
      <c r="F22" s="47"/>
      <c r="G22" s="47"/>
      <c r="H22" s="47">
        <f t="shared" si="0"/>
        <v>0</v>
      </c>
      <c r="I22" s="133">
        <f t="shared" si="4"/>
        <v>0</v>
      </c>
      <c r="J22" s="49">
        <f>J21*(SUM('[1]Detail Costs - Investment'!K34:K44))</f>
        <v>0</v>
      </c>
      <c r="K22" s="50"/>
      <c r="L22" s="232">
        <f>$I22</f>
        <v>0</v>
      </c>
      <c r="M22" s="232">
        <f t="shared" ref="M22:O24" si="5">$I22</f>
        <v>0</v>
      </c>
      <c r="N22" s="232">
        <f t="shared" si="5"/>
        <v>0</v>
      </c>
      <c r="O22" s="232">
        <f t="shared" si="5"/>
        <v>0</v>
      </c>
      <c r="P22" s="232">
        <f t="shared" si="2"/>
        <v>0</v>
      </c>
    </row>
    <row r="23" spans="1:16" ht="25.5">
      <c r="A23" s="32" t="s">
        <v>139</v>
      </c>
      <c r="B23" s="46"/>
      <c r="C23" s="47"/>
      <c r="D23" s="47"/>
      <c r="E23" s="47"/>
      <c r="F23" s="47"/>
      <c r="G23" s="47"/>
      <c r="H23" s="47">
        <f t="shared" si="0"/>
        <v>0</v>
      </c>
      <c r="I23" s="133">
        <f t="shared" si="4"/>
        <v>0</v>
      </c>
      <c r="J23" s="49">
        <f>J21*(SUM('[1]Detail Costs - Investment'!K5:K8))</f>
        <v>0</v>
      </c>
      <c r="K23" s="50"/>
      <c r="L23" s="232">
        <f>$I23</f>
        <v>0</v>
      </c>
      <c r="M23" s="232">
        <f t="shared" si="5"/>
        <v>0</v>
      </c>
      <c r="N23" s="232">
        <f t="shared" si="5"/>
        <v>0</v>
      </c>
      <c r="O23" s="232">
        <f t="shared" si="5"/>
        <v>0</v>
      </c>
      <c r="P23" s="232">
        <f t="shared" si="2"/>
        <v>0</v>
      </c>
    </row>
    <row r="24" spans="1:16" ht="60" customHeight="1">
      <c r="A24" s="32" t="s">
        <v>140</v>
      </c>
      <c r="B24" s="46"/>
      <c r="C24" s="47"/>
      <c r="D24" s="47"/>
      <c r="E24" s="47"/>
      <c r="F24" s="47"/>
      <c r="G24" s="47"/>
      <c r="H24" s="47">
        <f t="shared" si="0"/>
        <v>0</v>
      </c>
      <c r="I24" s="133"/>
      <c r="J24" s="49">
        <f>J21*(SUM('[1]Detail Costs - Investment'!K9:K18))</f>
        <v>0</v>
      </c>
      <c r="K24" s="50"/>
      <c r="L24" s="232">
        <f>$I24</f>
        <v>0</v>
      </c>
      <c r="M24" s="232">
        <f t="shared" si="5"/>
        <v>0</v>
      </c>
      <c r="N24" s="232">
        <f t="shared" si="5"/>
        <v>0</v>
      </c>
      <c r="O24" s="232">
        <f t="shared" si="5"/>
        <v>0</v>
      </c>
      <c r="P24" s="232">
        <f t="shared" si="2"/>
        <v>0</v>
      </c>
    </row>
    <row r="25" spans="1:16" ht="38.25">
      <c r="A25" s="32" t="s">
        <v>141</v>
      </c>
      <c r="B25" s="31" t="s">
        <v>142</v>
      </c>
      <c r="H25" s="27">
        <f t="shared" si="0"/>
        <v>0</v>
      </c>
      <c r="I25" s="133">
        <f t="shared" si="4"/>
        <v>40000</v>
      </c>
      <c r="J25" s="51">
        <v>40000</v>
      </c>
      <c r="K25" s="232">
        <f t="shared" si="3"/>
        <v>0</v>
      </c>
      <c r="L25" s="232">
        <f t="shared" si="3"/>
        <v>0</v>
      </c>
      <c r="M25" s="232">
        <f t="shared" si="3"/>
        <v>0</v>
      </c>
      <c r="N25" s="232">
        <f t="shared" si="3"/>
        <v>0</v>
      </c>
      <c r="O25" s="232">
        <f t="shared" si="3"/>
        <v>0</v>
      </c>
      <c r="P25" s="232">
        <f t="shared" si="2"/>
        <v>0</v>
      </c>
    </row>
    <row r="26" spans="1:16">
      <c r="B26" s="31"/>
      <c r="H26" s="27">
        <f t="shared" si="0"/>
        <v>0</v>
      </c>
      <c r="I26" s="35">
        <f t="shared" si="4"/>
        <v>0</v>
      </c>
      <c r="J26" s="51"/>
      <c r="K26" s="232">
        <f t="shared" ref="K26:O84" si="6">C26*$I26</f>
        <v>0</v>
      </c>
      <c r="L26" s="232">
        <f t="shared" si="6"/>
        <v>0</v>
      </c>
      <c r="M26" s="232">
        <f t="shared" si="6"/>
        <v>0</v>
      </c>
      <c r="N26" s="232">
        <f t="shared" si="6"/>
        <v>0</v>
      </c>
      <c r="O26" s="232">
        <f t="shared" si="6"/>
        <v>0</v>
      </c>
      <c r="P26" s="232">
        <f t="shared" si="2"/>
        <v>0</v>
      </c>
    </row>
    <row r="27" spans="1:16">
      <c r="B27" s="31"/>
      <c r="H27" s="27">
        <f t="shared" si="0"/>
        <v>0</v>
      </c>
      <c r="I27" s="35">
        <f t="shared" si="4"/>
        <v>0</v>
      </c>
      <c r="J27" s="51"/>
      <c r="K27" s="232">
        <f t="shared" si="6"/>
        <v>0</v>
      </c>
      <c r="L27" s="232">
        <f t="shared" si="6"/>
        <v>0</v>
      </c>
      <c r="M27" s="232">
        <f t="shared" si="6"/>
        <v>0</v>
      </c>
      <c r="N27" s="232">
        <f t="shared" si="6"/>
        <v>0</v>
      </c>
      <c r="O27" s="232">
        <f t="shared" si="6"/>
        <v>0</v>
      </c>
      <c r="P27" s="232">
        <f t="shared" si="2"/>
        <v>0</v>
      </c>
    </row>
    <row r="28" spans="1:16" ht="25.5">
      <c r="A28" s="30" t="s">
        <v>143</v>
      </c>
      <c r="B28" s="31"/>
      <c r="H28" s="27"/>
      <c r="I28" s="53" t="s">
        <v>144</v>
      </c>
      <c r="J28" s="51"/>
      <c r="K28" s="232"/>
      <c r="L28" s="232"/>
      <c r="M28" s="232"/>
      <c r="N28" s="232"/>
      <c r="O28" s="232"/>
      <c r="P28" s="232"/>
    </row>
    <row r="29" spans="1:16">
      <c r="A29" s="32" t="s">
        <v>145</v>
      </c>
      <c r="B29" s="31" t="s">
        <v>146</v>
      </c>
      <c r="C29" s="131"/>
      <c r="D29" s="131"/>
      <c r="E29" s="131"/>
      <c r="F29" s="131"/>
      <c r="G29" s="131"/>
      <c r="H29" s="27">
        <f t="shared" si="0"/>
        <v>0</v>
      </c>
      <c r="I29" s="135">
        <f t="shared" ref="I29:I99" si="7">J29</f>
        <v>2000</v>
      </c>
      <c r="J29" s="51">
        <v>2000</v>
      </c>
      <c r="K29" s="232">
        <f t="shared" si="6"/>
        <v>0</v>
      </c>
      <c r="L29" s="232">
        <f t="shared" si="6"/>
        <v>0</v>
      </c>
      <c r="M29" s="232">
        <f t="shared" si="6"/>
        <v>0</v>
      </c>
      <c r="N29" s="232">
        <f t="shared" si="6"/>
        <v>0</v>
      </c>
      <c r="O29" s="232">
        <f t="shared" si="6"/>
        <v>0</v>
      </c>
      <c r="P29" s="232">
        <f t="shared" si="2"/>
        <v>0</v>
      </c>
    </row>
    <row r="30" spans="1:16">
      <c r="A30" s="32" t="s">
        <v>147</v>
      </c>
      <c r="B30" s="31" t="s">
        <v>146</v>
      </c>
      <c r="C30" s="131"/>
      <c r="D30" s="131"/>
      <c r="E30" s="131"/>
      <c r="F30" s="131"/>
      <c r="G30" s="131"/>
      <c r="H30" s="27">
        <f t="shared" si="0"/>
        <v>0</v>
      </c>
      <c r="I30" s="135">
        <f t="shared" si="7"/>
        <v>300</v>
      </c>
      <c r="J30" s="51">
        <v>300</v>
      </c>
      <c r="K30" s="232">
        <f t="shared" si="6"/>
        <v>0</v>
      </c>
      <c r="L30" s="232">
        <f t="shared" si="6"/>
        <v>0</v>
      </c>
      <c r="M30" s="232">
        <f t="shared" si="6"/>
        <v>0</v>
      </c>
      <c r="N30" s="232">
        <f t="shared" si="6"/>
        <v>0</v>
      </c>
      <c r="O30" s="232">
        <f t="shared" si="6"/>
        <v>0</v>
      </c>
      <c r="P30" s="232">
        <f t="shared" si="2"/>
        <v>0</v>
      </c>
    </row>
    <row r="31" spans="1:16">
      <c r="A31" s="32" t="s">
        <v>148</v>
      </c>
      <c r="B31" s="31" t="s">
        <v>146</v>
      </c>
      <c r="C31" s="131"/>
      <c r="D31" s="131"/>
      <c r="E31" s="131"/>
      <c r="F31" s="131"/>
      <c r="G31" s="131"/>
      <c r="H31" s="27">
        <f t="shared" si="0"/>
        <v>0</v>
      </c>
      <c r="I31" s="135">
        <f t="shared" si="7"/>
        <v>200</v>
      </c>
      <c r="J31" s="51">
        <v>200</v>
      </c>
      <c r="K31" s="232">
        <f t="shared" si="6"/>
        <v>0</v>
      </c>
      <c r="L31" s="232">
        <f t="shared" si="6"/>
        <v>0</v>
      </c>
      <c r="M31" s="232">
        <f t="shared" si="6"/>
        <v>0</v>
      </c>
      <c r="N31" s="232">
        <f t="shared" si="6"/>
        <v>0</v>
      </c>
      <c r="O31" s="232">
        <f t="shared" si="6"/>
        <v>0</v>
      </c>
      <c r="P31" s="232">
        <f t="shared" si="2"/>
        <v>0</v>
      </c>
    </row>
    <row r="32" spans="1:16" ht="25.5">
      <c r="A32" s="32" t="s">
        <v>149</v>
      </c>
      <c r="B32" s="31" t="s">
        <v>146</v>
      </c>
      <c r="C32" s="131"/>
      <c r="D32" s="131"/>
      <c r="E32" s="131"/>
      <c r="F32" s="131"/>
      <c r="G32" s="131"/>
      <c r="H32" s="27">
        <f t="shared" si="0"/>
        <v>0</v>
      </c>
      <c r="I32" s="135">
        <f t="shared" si="7"/>
        <v>150</v>
      </c>
      <c r="J32" s="51">
        <v>150</v>
      </c>
      <c r="K32" s="232">
        <f t="shared" si="6"/>
        <v>0</v>
      </c>
      <c r="L32" s="232">
        <f t="shared" si="6"/>
        <v>0</v>
      </c>
      <c r="M32" s="232">
        <f t="shared" si="6"/>
        <v>0</v>
      </c>
      <c r="N32" s="232">
        <f t="shared" si="6"/>
        <v>0</v>
      </c>
      <c r="O32" s="232">
        <f t="shared" si="6"/>
        <v>0</v>
      </c>
      <c r="P32" s="232">
        <f t="shared" si="2"/>
        <v>0</v>
      </c>
    </row>
    <row r="33" spans="1:16">
      <c r="A33" s="32" t="s">
        <v>150</v>
      </c>
      <c r="B33" s="31" t="s">
        <v>146</v>
      </c>
      <c r="C33" s="131"/>
      <c r="D33" s="131"/>
      <c r="E33" s="131"/>
      <c r="F33" s="131"/>
      <c r="G33" s="131"/>
      <c r="H33" s="27">
        <f t="shared" si="0"/>
        <v>0</v>
      </c>
      <c r="I33" s="135">
        <f t="shared" si="7"/>
        <v>250</v>
      </c>
      <c r="J33" s="51">
        <v>250</v>
      </c>
      <c r="K33" s="232">
        <f t="shared" si="6"/>
        <v>0</v>
      </c>
      <c r="L33" s="232">
        <f t="shared" si="6"/>
        <v>0</v>
      </c>
      <c r="M33" s="232">
        <f t="shared" si="6"/>
        <v>0</v>
      </c>
      <c r="N33" s="232">
        <f t="shared" si="6"/>
        <v>0</v>
      </c>
      <c r="O33" s="232">
        <f t="shared" si="6"/>
        <v>0</v>
      </c>
      <c r="P33" s="232">
        <f t="shared" si="2"/>
        <v>0</v>
      </c>
    </row>
    <row r="34" spans="1:16">
      <c r="A34" s="32" t="s">
        <v>51</v>
      </c>
      <c r="B34" s="31" t="s">
        <v>146</v>
      </c>
      <c r="C34" s="131"/>
      <c r="D34" s="131"/>
      <c r="E34" s="131"/>
      <c r="F34" s="131"/>
      <c r="G34" s="131"/>
      <c r="H34" s="27">
        <f t="shared" si="0"/>
        <v>0</v>
      </c>
      <c r="I34" s="133">
        <f t="shared" si="7"/>
        <v>300</v>
      </c>
      <c r="J34" s="51">
        <v>300</v>
      </c>
      <c r="K34" s="232">
        <f t="shared" si="6"/>
        <v>0</v>
      </c>
      <c r="L34" s="232">
        <f t="shared" si="6"/>
        <v>0</v>
      </c>
      <c r="M34" s="232">
        <f t="shared" si="6"/>
        <v>0</v>
      </c>
      <c r="N34" s="232">
        <f t="shared" si="6"/>
        <v>0</v>
      </c>
      <c r="O34" s="232">
        <f t="shared" si="6"/>
        <v>0</v>
      </c>
      <c r="P34" s="232">
        <f t="shared" si="2"/>
        <v>0</v>
      </c>
    </row>
    <row r="35" spans="1:16">
      <c r="A35" s="32" t="s">
        <v>151</v>
      </c>
      <c r="B35" s="31" t="s">
        <v>146</v>
      </c>
      <c r="C35" s="131"/>
      <c r="D35" s="131"/>
      <c r="E35" s="131"/>
      <c r="F35" s="131"/>
      <c r="G35" s="131"/>
      <c r="H35" s="27">
        <f t="shared" si="0"/>
        <v>0</v>
      </c>
      <c r="I35" s="133">
        <f t="shared" si="7"/>
        <v>300</v>
      </c>
      <c r="J35" s="51">
        <v>300</v>
      </c>
      <c r="K35" s="232">
        <f t="shared" si="6"/>
        <v>0</v>
      </c>
      <c r="L35" s="232">
        <f t="shared" si="6"/>
        <v>0</v>
      </c>
      <c r="M35" s="232">
        <f t="shared" si="6"/>
        <v>0</v>
      </c>
      <c r="N35" s="232">
        <f t="shared" si="6"/>
        <v>0</v>
      </c>
      <c r="O35" s="232">
        <f t="shared" si="6"/>
        <v>0</v>
      </c>
      <c r="P35" s="232">
        <f t="shared" si="2"/>
        <v>0</v>
      </c>
    </row>
    <row r="36" spans="1:16">
      <c r="A36" s="32" t="s">
        <v>152</v>
      </c>
      <c r="B36" s="31" t="s">
        <v>146</v>
      </c>
      <c r="C36" s="131"/>
      <c r="D36" s="131"/>
      <c r="E36" s="131"/>
      <c r="F36" s="131"/>
      <c r="G36" s="131"/>
      <c r="H36" s="27">
        <f t="shared" si="0"/>
        <v>0</v>
      </c>
      <c r="I36" s="133">
        <f t="shared" si="7"/>
        <v>500</v>
      </c>
      <c r="J36" s="51">
        <v>500</v>
      </c>
      <c r="K36" s="232">
        <f t="shared" si="6"/>
        <v>0</v>
      </c>
      <c r="L36" s="232">
        <f t="shared" si="6"/>
        <v>0</v>
      </c>
      <c r="M36" s="232">
        <f t="shared" si="6"/>
        <v>0</v>
      </c>
      <c r="N36" s="232">
        <f t="shared" si="6"/>
        <v>0</v>
      </c>
      <c r="O36" s="232">
        <f t="shared" si="6"/>
        <v>0</v>
      </c>
      <c r="P36" s="232">
        <f t="shared" si="2"/>
        <v>0</v>
      </c>
    </row>
    <row r="37" spans="1:16" ht="38.25">
      <c r="A37" s="32" t="s">
        <v>95</v>
      </c>
      <c r="B37" s="31" t="s">
        <v>146</v>
      </c>
      <c r="C37" s="131"/>
      <c r="D37" s="131"/>
      <c r="E37" s="131"/>
      <c r="F37" s="131"/>
      <c r="G37" s="131"/>
      <c r="H37" s="27">
        <f t="shared" si="0"/>
        <v>0</v>
      </c>
      <c r="I37" s="133">
        <f t="shared" si="7"/>
        <v>1000</v>
      </c>
      <c r="J37" s="51">
        <v>1000</v>
      </c>
      <c r="K37" s="232">
        <f t="shared" si="6"/>
        <v>0</v>
      </c>
      <c r="L37" s="232">
        <f t="shared" si="6"/>
        <v>0</v>
      </c>
      <c r="M37" s="232">
        <f t="shared" si="6"/>
        <v>0</v>
      </c>
      <c r="N37" s="232">
        <f t="shared" si="6"/>
        <v>0</v>
      </c>
      <c r="O37" s="232">
        <f t="shared" si="6"/>
        <v>0</v>
      </c>
      <c r="P37" s="232">
        <f t="shared" si="2"/>
        <v>0</v>
      </c>
    </row>
    <row r="38" spans="1:16" ht="25.5">
      <c r="A38" s="32" t="s">
        <v>99</v>
      </c>
      <c r="B38" s="31" t="s">
        <v>146</v>
      </c>
      <c r="C38" s="131"/>
      <c r="D38" s="131"/>
      <c r="E38" s="131"/>
      <c r="F38" s="131"/>
      <c r="G38" s="131"/>
      <c r="H38" s="27">
        <f t="shared" si="0"/>
        <v>0</v>
      </c>
      <c r="I38" s="133">
        <f t="shared" si="7"/>
        <v>10000</v>
      </c>
      <c r="J38" s="51">
        <v>10000</v>
      </c>
      <c r="K38" s="232">
        <f t="shared" si="6"/>
        <v>0</v>
      </c>
      <c r="L38" s="232">
        <f t="shared" si="6"/>
        <v>0</v>
      </c>
      <c r="M38" s="232">
        <f t="shared" si="6"/>
        <v>0</v>
      </c>
      <c r="N38" s="232">
        <f t="shared" si="6"/>
        <v>0</v>
      </c>
      <c r="O38" s="232">
        <f t="shared" si="6"/>
        <v>0</v>
      </c>
      <c r="P38" s="232">
        <f t="shared" si="2"/>
        <v>0</v>
      </c>
    </row>
    <row r="39" spans="1:16" ht="38.25">
      <c r="A39" s="32" t="s">
        <v>153</v>
      </c>
      <c r="B39" s="31" t="s">
        <v>104</v>
      </c>
      <c r="C39" s="131"/>
      <c r="D39" s="131"/>
      <c r="E39" s="131"/>
      <c r="F39" s="131"/>
      <c r="G39" s="131"/>
      <c r="H39" s="27">
        <f t="shared" si="0"/>
        <v>0</v>
      </c>
      <c r="I39" s="133">
        <f t="shared" si="7"/>
        <v>300</v>
      </c>
      <c r="J39" s="51">
        <v>300</v>
      </c>
      <c r="K39" s="232">
        <f t="shared" si="6"/>
        <v>0</v>
      </c>
      <c r="L39" s="232">
        <f t="shared" si="6"/>
        <v>0</v>
      </c>
      <c r="M39" s="232">
        <f t="shared" si="6"/>
        <v>0</v>
      </c>
      <c r="N39" s="232">
        <f t="shared" si="6"/>
        <v>0</v>
      </c>
      <c r="O39" s="232">
        <f t="shared" si="6"/>
        <v>0</v>
      </c>
      <c r="P39" s="232">
        <f t="shared" si="2"/>
        <v>0</v>
      </c>
    </row>
    <row r="40" spans="1:16">
      <c r="B40" s="31"/>
      <c r="H40" s="27">
        <f t="shared" si="0"/>
        <v>0</v>
      </c>
      <c r="I40" s="35">
        <f t="shared" si="7"/>
        <v>0</v>
      </c>
      <c r="J40" s="51"/>
      <c r="K40" s="232">
        <f t="shared" si="6"/>
        <v>0</v>
      </c>
      <c r="L40" s="232">
        <f t="shared" si="6"/>
        <v>0</v>
      </c>
      <c r="M40" s="232">
        <f t="shared" si="6"/>
        <v>0</v>
      </c>
      <c r="N40" s="232">
        <f t="shared" si="6"/>
        <v>0</v>
      </c>
      <c r="O40" s="232">
        <f t="shared" si="6"/>
        <v>0</v>
      </c>
      <c r="P40" s="232">
        <f t="shared" si="2"/>
        <v>0</v>
      </c>
    </row>
    <row r="41" spans="1:16">
      <c r="B41" s="31"/>
      <c r="H41" s="27">
        <f t="shared" si="0"/>
        <v>0</v>
      </c>
      <c r="I41" s="35">
        <f t="shared" si="7"/>
        <v>0</v>
      </c>
      <c r="J41" s="51"/>
      <c r="K41" s="232">
        <f t="shared" si="6"/>
        <v>0</v>
      </c>
      <c r="L41" s="232">
        <f t="shared" si="6"/>
        <v>0</v>
      </c>
      <c r="M41" s="232">
        <f t="shared" si="6"/>
        <v>0</v>
      </c>
      <c r="N41" s="232">
        <f t="shared" si="6"/>
        <v>0</v>
      </c>
      <c r="O41" s="232">
        <f t="shared" si="6"/>
        <v>0</v>
      </c>
      <c r="P41" s="232">
        <f t="shared" si="2"/>
        <v>0</v>
      </c>
    </row>
    <row r="42" spans="1:16">
      <c r="A42" s="30" t="s">
        <v>154</v>
      </c>
      <c r="B42" s="31"/>
      <c r="H42" s="27">
        <f t="shared" si="0"/>
        <v>0</v>
      </c>
      <c r="I42" s="35">
        <f t="shared" si="7"/>
        <v>0</v>
      </c>
      <c r="J42" s="51"/>
      <c r="K42" s="232">
        <f t="shared" si="6"/>
        <v>0</v>
      </c>
      <c r="L42" s="232">
        <f t="shared" si="6"/>
        <v>0</v>
      </c>
      <c r="M42" s="232">
        <f t="shared" si="6"/>
        <v>0</v>
      </c>
      <c r="N42" s="232">
        <f t="shared" si="6"/>
        <v>0</v>
      </c>
      <c r="O42" s="232">
        <f t="shared" si="6"/>
        <v>0</v>
      </c>
      <c r="P42" s="232">
        <f t="shared" si="2"/>
        <v>0</v>
      </c>
    </row>
    <row r="43" spans="1:16">
      <c r="A43" s="32" t="s">
        <v>155</v>
      </c>
      <c r="B43" s="31" t="s">
        <v>98</v>
      </c>
      <c r="C43" s="131"/>
      <c r="D43" s="131"/>
      <c r="E43" s="131"/>
      <c r="F43" s="131"/>
      <c r="G43" s="131"/>
      <c r="H43" s="27">
        <f t="shared" si="0"/>
        <v>0</v>
      </c>
      <c r="I43" s="133">
        <f t="shared" si="7"/>
        <v>100000</v>
      </c>
      <c r="J43" s="51">
        <v>100000</v>
      </c>
      <c r="K43" s="232">
        <f t="shared" si="6"/>
        <v>0</v>
      </c>
      <c r="L43" s="232">
        <f t="shared" si="6"/>
        <v>0</v>
      </c>
      <c r="M43" s="232">
        <f t="shared" si="6"/>
        <v>0</v>
      </c>
      <c r="N43" s="232">
        <f t="shared" si="6"/>
        <v>0</v>
      </c>
      <c r="O43" s="232">
        <f t="shared" si="6"/>
        <v>0</v>
      </c>
      <c r="P43" s="232">
        <f t="shared" si="2"/>
        <v>0</v>
      </c>
    </row>
    <row r="44" spans="1:16" ht="25.5">
      <c r="A44" s="32" t="s">
        <v>156</v>
      </c>
      <c r="B44" s="31" t="s">
        <v>157</v>
      </c>
      <c r="C44" s="131"/>
      <c r="D44" s="131"/>
      <c r="E44" s="131"/>
      <c r="F44" s="131"/>
      <c r="G44" s="131"/>
      <c r="H44" s="27">
        <f t="shared" si="0"/>
        <v>0</v>
      </c>
      <c r="I44" s="134">
        <f t="shared" si="7"/>
        <v>0.1</v>
      </c>
      <c r="J44" s="54">
        <v>0.1</v>
      </c>
      <c r="K44" s="232">
        <f t="shared" si="6"/>
        <v>0</v>
      </c>
      <c r="L44" s="232">
        <f t="shared" si="6"/>
        <v>0</v>
      </c>
      <c r="M44" s="232">
        <f t="shared" si="6"/>
        <v>0</v>
      </c>
      <c r="N44" s="232">
        <f t="shared" si="6"/>
        <v>0</v>
      </c>
      <c r="O44" s="232">
        <f t="shared" si="6"/>
        <v>0</v>
      </c>
      <c r="P44" s="232">
        <f t="shared" si="2"/>
        <v>0</v>
      </c>
    </row>
    <row r="45" spans="1:16">
      <c r="A45" s="32" t="s">
        <v>158</v>
      </c>
      <c r="B45" s="31" t="s">
        <v>98</v>
      </c>
      <c r="C45" s="131"/>
      <c r="D45" s="131"/>
      <c r="E45" s="131"/>
      <c r="F45" s="131"/>
      <c r="G45" s="131"/>
      <c r="H45" s="27">
        <f t="shared" si="0"/>
        <v>0</v>
      </c>
      <c r="I45" s="135">
        <f t="shared" si="7"/>
        <v>20000</v>
      </c>
      <c r="J45" s="51">
        <v>20000</v>
      </c>
      <c r="K45" s="232">
        <f t="shared" si="6"/>
        <v>0</v>
      </c>
      <c r="L45" s="232">
        <f t="shared" si="6"/>
        <v>0</v>
      </c>
      <c r="M45" s="232">
        <f t="shared" si="6"/>
        <v>0</v>
      </c>
      <c r="N45" s="232">
        <f t="shared" si="6"/>
        <v>0</v>
      </c>
      <c r="O45" s="232">
        <f t="shared" si="6"/>
        <v>0</v>
      </c>
      <c r="P45" s="232">
        <f t="shared" si="2"/>
        <v>0</v>
      </c>
    </row>
    <row r="46" spans="1:16">
      <c r="B46" s="31"/>
      <c r="H46" s="27"/>
      <c r="I46" s="48"/>
      <c r="J46" s="51"/>
      <c r="K46" s="232"/>
      <c r="L46" s="232"/>
      <c r="M46" s="232"/>
      <c r="N46" s="232"/>
      <c r="O46" s="232"/>
      <c r="P46" s="232"/>
    </row>
    <row r="47" spans="1:16">
      <c r="A47" s="30" t="s">
        <v>116</v>
      </c>
      <c r="B47" s="31"/>
      <c r="C47" s="27"/>
      <c r="D47" s="27"/>
      <c r="E47" s="27"/>
      <c r="F47" s="27"/>
      <c r="G47" s="27"/>
      <c r="H47" s="26"/>
      <c r="I47" s="28">
        <f t="shared" ref="I47:I52" si="8">J47</f>
        <v>0</v>
      </c>
      <c r="J47" s="29"/>
      <c r="K47" s="229">
        <f>C47*$I47</f>
        <v>0</v>
      </c>
      <c r="L47" s="229">
        <f>D47*$I47</f>
        <v>0</v>
      </c>
      <c r="M47" s="229">
        <f>E47*$I47</f>
        <v>0</v>
      </c>
      <c r="N47" s="229">
        <f>F47*$I47</f>
        <v>0</v>
      </c>
      <c r="O47" s="229">
        <f>G47*$I47</f>
        <v>0</v>
      </c>
      <c r="P47" s="232"/>
    </row>
    <row r="48" spans="1:16">
      <c r="A48" s="32" t="s">
        <v>118</v>
      </c>
      <c r="B48" s="31" t="s">
        <v>64</v>
      </c>
      <c r="C48" s="130"/>
      <c r="D48" s="130"/>
      <c r="E48" s="130"/>
      <c r="F48" s="130"/>
      <c r="G48" s="130"/>
      <c r="H48" s="35">
        <f>SUM(C48:G48)</f>
        <v>0</v>
      </c>
      <c r="I48" s="132">
        <f t="shared" si="8"/>
        <v>0</v>
      </c>
      <c r="J48" s="29"/>
      <c r="K48" s="229">
        <f>C48</f>
        <v>0</v>
      </c>
      <c r="L48" s="229">
        <f t="shared" ref="L48:O52" si="9">D48</f>
        <v>0</v>
      </c>
      <c r="M48" s="229">
        <f t="shared" si="9"/>
        <v>0</v>
      </c>
      <c r="N48" s="229">
        <f t="shared" si="9"/>
        <v>0</v>
      </c>
      <c r="O48" s="229">
        <f t="shared" si="9"/>
        <v>0</v>
      </c>
      <c r="P48" s="232">
        <f t="shared" si="2"/>
        <v>0</v>
      </c>
    </row>
    <row r="49" spans="1:16">
      <c r="A49" s="32" t="s">
        <v>119</v>
      </c>
      <c r="B49" s="31" t="s">
        <v>64</v>
      </c>
      <c r="C49" s="130"/>
      <c r="D49" s="130"/>
      <c r="E49" s="130"/>
      <c r="F49" s="130"/>
      <c r="G49" s="130"/>
      <c r="H49" s="35">
        <f>SUM(C49:G49)</f>
        <v>0</v>
      </c>
      <c r="I49" s="132">
        <f t="shared" si="8"/>
        <v>0</v>
      </c>
      <c r="J49" s="29"/>
      <c r="K49" s="229">
        <f>C49</f>
        <v>0</v>
      </c>
      <c r="L49" s="229">
        <f t="shared" si="9"/>
        <v>0</v>
      </c>
      <c r="M49" s="229">
        <f t="shared" si="9"/>
        <v>0</v>
      </c>
      <c r="N49" s="229">
        <f t="shared" si="9"/>
        <v>0</v>
      </c>
      <c r="O49" s="229">
        <f t="shared" si="9"/>
        <v>0</v>
      </c>
      <c r="P49" s="232">
        <f t="shared" si="2"/>
        <v>0</v>
      </c>
    </row>
    <row r="50" spans="1:16">
      <c r="A50" s="32" t="s">
        <v>120</v>
      </c>
      <c r="B50" s="31" t="s">
        <v>64</v>
      </c>
      <c r="C50" s="130"/>
      <c r="D50" s="130"/>
      <c r="E50" s="130"/>
      <c r="F50" s="130"/>
      <c r="G50" s="130"/>
      <c r="H50" s="35">
        <f>SUM(C50:G50)</f>
        <v>0</v>
      </c>
      <c r="I50" s="132">
        <f t="shared" si="8"/>
        <v>0</v>
      </c>
      <c r="J50" s="29"/>
      <c r="K50" s="229">
        <f>C50</f>
        <v>0</v>
      </c>
      <c r="L50" s="229">
        <f t="shared" si="9"/>
        <v>0</v>
      </c>
      <c r="M50" s="229">
        <f t="shared" si="9"/>
        <v>0</v>
      </c>
      <c r="N50" s="229">
        <f t="shared" si="9"/>
        <v>0</v>
      </c>
      <c r="O50" s="229">
        <f t="shared" si="9"/>
        <v>0</v>
      </c>
      <c r="P50" s="232">
        <f t="shared" si="2"/>
        <v>0</v>
      </c>
    </row>
    <row r="51" spans="1:16">
      <c r="A51" s="32" t="s">
        <v>121</v>
      </c>
      <c r="B51" s="31" t="s">
        <v>64</v>
      </c>
      <c r="C51" s="130"/>
      <c r="D51" s="130"/>
      <c r="E51" s="130"/>
      <c r="F51" s="130"/>
      <c r="G51" s="130"/>
      <c r="H51" s="35">
        <f>SUM(C51:G51)</f>
        <v>0</v>
      </c>
      <c r="I51" s="132">
        <f t="shared" si="8"/>
        <v>0</v>
      </c>
      <c r="J51" s="29"/>
      <c r="K51" s="229">
        <f>C51</f>
        <v>0</v>
      </c>
      <c r="L51" s="229">
        <f t="shared" si="9"/>
        <v>0</v>
      </c>
      <c r="M51" s="229">
        <f t="shared" si="9"/>
        <v>0</v>
      </c>
      <c r="N51" s="229">
        <f t="shared" si="9"/>
        <v>0</v>
      </c>
      <c r="O51" s="229">
        <f t="shared" si="9"/>
        <v>0</v>
      </c>
      <c r="P51" s="232">
        <f t="shared" si="2"/>
        <v>0</v>
      </c>
    </row>
    <row r="52" spans="1:16">
      <c r="A52" s="32" t="s">
        <v>122</v>
      </c>
      <c r="B52" s="31" t="s">
        <v>64</v>
      </c>
      <c r="C52" s="130"/>
      <c r="D52" s="130"/>
      <c r="E52" s="130"/>
      <c r="F52" s="130"/>
      <c r="G52" s="130"/>
      <c r="H52" s="35">
        <f>SUM(C52:G52)</f>
        <v>0</v>
      </c>
      <c r="I52" s="132">
        <f t="shared" si="8"/>
        <v>0</v>
      </c>
      <c r="J52" s="29"/>
      <c r="K52" s="229">
        <f>C52</f>
        <v>0</v>
      </c>
      <c r="L52" s="229">
        <f t="shared" si="9"/>
        <v>0</v>
      </c>
      <c r="M52" s="229">
        <f t="shared" si="9"/>
        <v>0</v>
      </c>
      <c r="N52" s="229">
        <f t="shared" si="9"/>
        <v>0</v>
      </c>
      <c r="O52" s="229">
        <f t="shared" si="9"/>
        <v>0</v>
      </c>
      <c r="P52" s="232">
        <f t="shared" si="2"/>
        <v>0</v>
      </c>
    </row>
    <row r="53" spans="1:16">
      <c r="B53" s="31"/>
      <c r="C53" s="27"/>
      <c r="D53" s="27"/>
      <c r="E53" s="27"/>
      <c r="F53" s="27"/>
      <c r="G53" s="27"/>
      <c r="H53" s="27">
        <f t="shared" si="0"/>
        <v>0</v>
      </c>
      <c r="I53" s="49">
        <f t="shared" si="7"/>
        <v>0</v>
      </c>
      <c r="J53" s="51"/>
      <c r="K53" s="232">
        <f t="shared" si="6"/>
        <v>0</v>
      </c>
      <c r="L53" s="232">
        <f t="shared" si="6"/>
        <v>0</v>
      </c>
      <c r="M53" s="232">
        <f t="shared" si="6"/>
        <v>0</v>
      </c>
      <c r="N53" s="232">
        <f t="shared" si="6"/>
        <v>0</v>
      </c>
      <c r="O53" s="232">
        <f t="shared" si="6"/>
        <v>0</v>
      </c>
      <c r="P53" s="232">
        <f t="shared" si="2"/>
        <v>0</v>
      </c>
    </row>
    <row r="54" spans="1:16" hidden="1">
      <c r="B54" s="31"/>
      <c r="C54" s="27"/>
      <c r="D54" s="27"/>
      <c r="E54" s="27"/>
      <c r="F54" s="27"/>
      <c r="G54" s="27"/>
      <c r="H54" s="27">
        <f t="shared" si="0"/>
        <v>0</v>
      </c>
      <c r="I54" s="49">
        <f t="shared" si="7"/>
        <v>0</v>
      </c>
      <c r="J54" s="51"/>
      <c r="K54" s="35">
        <f t="shared" si="6"/>
        <v>0</v>
      </c>
      <c r="L54" s="35">
        <f t="shared" si="6"/>
        <v>0</v>
      </c>
      <c r="M54" s="35">
        <f t="shared" si="6"/>
        <v>0</v>
      </c>
      <c r="N54" s="35">
        <f t="shared" si="6"/>
        <v>0</v>
      </c>
      <c r="O54" s="35">
        <f t="shared" si="6"/>
        <v>0</v>
      </c>
      <c r="P54" s="35">
        <f t="shared" si="2"/>
        <v>0</v>
      </c>
    </row>
    <row r="55" spans="1:16" hidden="1">
      <c r="B55" s="31"/>
      <c r="C55" s="27"/>
      <c r="D55" s="27"/>
      <c r="E55" s="27"/>
      <c r="F55" s="27"/>
      <c r="G55" s="27"/>
      <c r="H55" s="27">
        <f t="shared" si="0"/>
        <v>0</v>
      </c>
      <c r="I55" s="35">
        <f t="shared" si="7"/>
        <v>0</v>
      </c>
      <c r="J55" s="51"/>
      <c r="K55" s="35">
        <f t="shared" si="6"/>
        <v>0</v>
      </c>
      <c r="L55" s="35">
        <f t="shared" si="6"/>
        <v>0</v>
      </c>
      <c r="M55" s="35">
        <f t="shared" si="6"/>
        <v>0</v>
      </c>
      <c r="N55" s="35">
        <f t="shared" si="6"/>
        <v>0</v>
      </c>
      <c r="O55" s="35">
        <f t="shared" si="6"/>
        <v>0</v>
      </c>
      <c r="P55" s="35">
        <f t="shared" si="2"/>
        <v>0</v>
      </c>
    </row>
    <row r="56" spans="1:16" hidden="1">
      <c r="A56" s="30"/>
      <c r="B56" s="31"/>
      <c r="C56" s="27"/>
      <c r="D56" s="27"/>
      <c r="E56" s="27"/>
      <c r="F56" s="27"/>
      <c r="G56" s="27"/>
      <c r="H56" s="27">
        <f t="shared" si="0"/>
        <v>0</v>
      </c>
      <c r="I56" s="35">
        <f t="shared" si="7"/>
        <v>0</v>
      </c>
      <c r="J56" s="51"/>
      <c r="K56" s="35">
        <f t="shared" si="6"/>
        <v>0</v>
      </c>
      <c r="L56" s="35">
        <f t="shared" si="6"/>
        <v>0</v>
      </c>
      <c r="M56" s="35">
        <f t="shared" si="6"/>
        <v>0</v>
      </c>
      <c r="N56" s="35">
        <f t="shared" si="6"/>
        <v>0</v>
      </c>
      <c r="O56" s="35">
        <f t="shared" si="6"/>
        <v>0</v>
      </c>
      <c r="P56" s="35">
        <f t="shared" si="2"/>
        <v>0</v>
      </c>
    </row>
    <row r="57" spans="1:16" hidden="1">
      <c r="B57" s="31"/>
      <c r="C57" s="27"/>
      <c r="D57" s="27"/>
      <c r="E57" s="27"/>
      <c r="F57" s="27"/>
      <c r="G57" s="27"/>
      <c r="H57" s="27">
        <f t="shared" si="0"/>
        <v>0</v>
      </c>
      <c r="I57" s="35">
        <f t="shared" si="7"/>
        <v>0</v>
      </c>
      <c r="J57" s="51"/>
      <c r="K57" s="35">
        <f t="shared" si="6"/>
        <v>0</v>
      </c>
      <c r="L57" s="35">
        <f t="shared" si="6"/>
        <v>0</v>
      </c>
      <c r="M57" s="35">
        <f t="shared" si="6"/>
        <v>0</v>
      </c>
      <c r="N57" s="35">
        <f t="shared" si="6"/>
        <v>0</v>
      </c>
      <c r="O57" s="35">
        <f t="shared" si="6"/>
        <v>0</v>
      </c>
      <c r="P57" s="35">
        <f t="shared" si="2"/>
        <v>0</v>
      </c>
    </row>
    <row r="58" spans="1:16" hidden="1">
      <c r="B58" s="31"/>
      <c r="C58" s="27"/>
      <c r="D58" s="27"/>
      <c r="E58" s="27"/>
      <c r="F58" s="27"/>
      <c r="G58" s="27"/>
      <c r="H58" s="27">
        <f t="shared" si="0"/>
        <v>0</v>
      </c>
      <c r="I58" s="49">
        <f t="shared" si="7"/>
        <v>0</v>
      </c>
      <c r="J58" s="51"/>
      <c r="K58" s="35">
        <f t="shared" si="6"/>
        <v>0</v>
      </c>
      <c r="L58" s="35">
        <f t="shared" si="6"/>
        <v>0</v>
      </c>
      <c r="M58" s="35">
        <f t="shared" si="6"/>
        <v>0</v>
      </c>
      <c r="N58" s="35">
        <f t="shared" si="6"/>
        <v>0</v>
      </c>
      <c r="O58" s="35">
        <f t="shared" si="6"/>
        <v>0</v>
      </c>
      <c r="P58" s="35">
        <f t="shared" si="2"/>
        <v>0</v>
      </c>
    </row>
    <row r="59" spans="1:16" hidden="1">
      <c r="B59" s="31"/>
      <c r="C59" s="27"/>
      <c r="D59" s="27"/>
      <c r="E59" s="27"/>
      <c r="F59" s="27"/>
      <c r="G59" s="27"/>
      <c r="H59" s="27">
        <f t="shared" si="0"/>
        <v>0</v>
      </c>
      <c r="I59" s="49">
        <f t="shared" si="7"/>
        <v>0</v>
      </c>
      <c r="J59" s="51"/>
      <c r="K59" s="35">
        <f t="shared" si="6"/>
        <v>0</v>
      </c>
      <c r="L59" s="35">
        <f t="shared" si="6"/>
        <v>0</v>
      </c>
      <c r="M59" s="35">
        <f t="shared" si="6"/>
        <v>0</v>
      </c>
      <c r="N59" s="35">
        <f t="shared" si="6"/>
        <v>0</v>
      </c>
      <c r="O59" s="35">
        <f t="shared" si="6"/>
        <v>0</v>
      </c>
      <c r="P59" s="35">
        <f t="shared" si="2"/>
        <v>0</v>
      </c>
    </row>
    <row r="60" spans="1:16" hidden="1">
      <c r="B60" s="31"/>
      <c r="C60" s="27"/>
      <c r="D60" s="27"/>
      <c r="E60" s="27"/>
      <c r="F60" s="27"/>
      <c r="G60" s="27"/>
      <c r="H60" s="27">
        <f t="shared" si="0"/>
        <v>0</v>
      </c>
      <c r="I60" s="49">
        <f t="shared" si="7"/>
        <v>0</v>
      </c>
      <c r="J60" s="51"/>
      <c r="K60" s="35">
        <f t="shared" si="6"/>
        <v>0</v>
      </c>
      <c r="L60" s="35">
        <f t="shared" si="6"/>
        <v>0</v>
      </c>
      <c r="M60" s="35">
        <f t="shared" si="6"/>
        <v>0</v>
      </c>
      <c r="N60" s="35">
        <f t="shared" si="6"/>
        <v>0</v>
      </c>
      <c r="O60" s="35">
        <f t="shared" si="6"/>
        <v>0</v>
      </c>
      <c r="P60" s="35">
        <f t="shared" si="2"/>
        <v>0</v>
      </c>
    </row>
    <row r="61" spans="1:16" hidden="1">
      <c r="B61" s="31"/>
      <c r="C61" s="27"/>
      <c r="D61" s="27"/>
      <c r="E61" s="27"/>
      <c r="F61" s="27"/>
      <c r="G61" s="27"/>
      <c r="H61" s="27">
        <f t="shared" si="0"/>
        <v>0</v>
      </c>
      <c r="I61" s="49">
        <f t="shared" si="7"/>
        <v>0</v>
      </c>
      <c r="J61" s="51"/>
      <c r="K61" s="35">
        <f t="shared" si="6"/>
        <v>0</v>
      </c>
      <c r="L61" s="35">
        <f t="shared" si="6"/>
        <v>0</v>
      </c>
      <c r="M61" s="35">
        <f t="shared" si="6"/>
        <v>0</v>
      </c>
      <c r="N61" s="35">
        <f t="shared" si="6"/>
        <v>0</v>
      </c>
      <c r="O61" s="35">
        <f t="shared" si="6"/>
        <v>0</v>
      </c>
      <c r="P61" s="35">
        <f t="shared" si="2"/>
        <v>0</v>
      </c>
    </row>
    <row r="62" spans="1:16" hidden="1">
      <c r="B62" s="31"/>
      <c r="C62" s="27"/>
      <c r="D62" s="27"/>
      <c r="E62" s="27"/>
      <c r="F62" s="27"/>
      <c r="G62" s="27"/>
      <c r="H62" s="27">
        <f t="shared" si="0"/>
        <v>0</v>
      </c>
      <c r="I62" s="49">
        <f t="shared" si="7"/>
        <v>0</v>
      </c>
      <c r="J62" s="51"/>
      <c r="K62" s="35">
        <f t="shared" si="6"/>
        <v>0</v>
      </c>
      <c r="L62" s="35">
        <f t="shared" si="6"/>
        <v>0</v>
      </c>
      <c r="M62" s="35">
        <f t="shared" si="6"/>
        <v>0</v>
      </c>
      <c r="N62" s="35">
        <f t="shared" si="6"/>
        <v>0</v>
      </c>
      <c r="O62" s="35">
        <f t="shared" si="6"/>
        <v>0</v>
      </c>
      <c r="P62" s="35">
        <f t="shared" si="2"/>
        <v>0</v>
      </c>
    </row>
    <row r="63" spans="1:16" hidden="1">
      <c r="B63" s="31"/>
      <c r="C63" s="27"/>
      <c r="D63" s="27"/>
      <c r="E63" s="27"/>
      <c r="F63" s="27"/>
      <c r="G63" s="27"/>
      <c r="H63" s="27">
        <f t="shared" si="0"/>
        <v>0</v>
      </c>
      <c r="I63" s="49">
        <f t="shared" si="7"/>
        <v>0</v>
      </c>
      <c r="J63" s="51"/>
      <c r="K63" s="35">
        <f t="shared" si="6"/>
        <v>0</v>
      </c>
      <c r="L63" s="35">
        <f t="shared" si="6"/>
        <v>0</v>
      </c>
      <c r="M63" s="35">
        <f t="shared" si="6"/>
        <v>0</v>
      </c>
      <c r="N63" s="35">
        <f t="shared" si="6"/>
        <v>0</v>
      </c>
      <c r="O63" s="35">
        <f t="shared" si="6"/>
        <v>0</v>
      </c>
      <c r="P63" s="35">
        <f t="shared" si="2"/>
        <v>0</v>
      </c>
    </row>
    <row r="64" spans="1:16" hidden="1">
      <c r="B64" s="31"/>
      <c r="C64" s="27"/>
      <c r="D64" s="27"/>
      <c r="E64" s="27"/>
      <c r="F64" s="27"/>
      <c r="G64" s="27"/>
      <c r="H64" s="27">
        <f t="shared" si="0"/>
        <v>0</v>
      </c>
      <c r="I64" s="35">
        <f t="shared" si="7"/>
        <v>0</v>
      </c>
      <c r="J64" s="51"/>
      <c r="K64" s="35">
        <f t="shared" si="6"/>
        <v>0</v>
      </c>
      <c r="L64" s="35">
        <f t="shared" si="6"/>
        <v>0</v>
      </c>
      <c r="M64" s="35">
        <f t="shared" si="6"/>
        <v>0</v>
      </c>
      <c r="N64" s="35">
        <f t="shared" si="6"/>
        <v>0</v>
      </c>
      <c r="O64" s="35">
        <f t="shared" si="6"/>
        <v>0</v>
      </c>
      <c r="P64" s="35">
        <f t="shared" si="2"/>
        <v>0</v>
      </c>
    </row>
    <row r="65" spans="1:16" hidden="1">
      <c r="B65" s="31"/>
      <c r="C65" s="27"/>
      <c r="D65" s="27"/>
      <c r="E65" s="27"/>
      <c r="F65" s="27"/>
      <c r="G65" s="27"/>
      <c r="H65" s="27">
        <f t="shared" si="0"/>
        <v>0</v>
      </c>
      <c r="I65" s="35">
        <f t="shared" si="7"/>
        <v>0</v>
      </c>
      <c r="J65" s="51"/>
      <c r="K65" s="35">
        <f t="shared" si="6"/>
        <v>0</v>
      </c>
      <c r="L65" s="35">
        <f t="shared" si="6"/>
        <v>0</v>
      </c>
      <c r="M65" s="35">
        <f t="shared" si="6"/>
        <v>0</v>
      </c>
      <c r="N65" s="35">
        <f t="shared" si="6"/>
        <v>0</v>
      </c>
      <c r="O65" s="35">
        <f t="shared" si="6"/>
        <v>0</v>
      </c>
      <c r="P65" s="35">
        <f t="shared" si="2"/>
        <v>0</v>
      </c>
    </row>
    <row r="66" spans="1:16" hidden="1">
      <c r="B66" s="31"/>
      <c r="C66" s="27"/>
      <c r="D66" s="27"/>
      <c r="E66" s="27"/>
      <c r="F66" s="27"/>
      <c r="G66" s="27"/>
      <c r="H66" s="27">
        <f t="shared" si="0"/>
        <v>0</v>
      </c>
      <c r="I66" s="35">
        <f t="shared" si="7"/>
        <v>0</v>
      </c>
      <c r="J66" s="51"/>
      <c r="K66" s="35">
        <f t="shared" si="6"/>
        <v>0</v>
      </c>
      <c r="L66" s="35">
        <f t="shared" si="6"/>
        <v>0</v>
      </c>
      <c r="M66" s="35">
        <f t="shared" si="6"/>
        <v>0</v>
      </c>
      <c r="N66" s="35">
        <f t="shared" si="6"/>
        <v>0</v>
      </c>
      <c r="O66" s="35">
        <f t="shared" si="6"/>
        <v>0</v>
      </c>
      <c r="P66" s="35">
        <f t="shared" si="2"/>
        <v>0</v>
      </c>
    </row>
    <row r="67" spans="1:16" hidden="1">
      <c r="A67" s="30"/>
      <c r="B67" s="31"/>
      <c r="C67" s="27"/>
      <c r="D67" s="27"/>
      <c r="E67" s="27"/>
      <c r="F67" s="27"/>
      <c r="G67" s="27"/>
      <c r="H67" s="27">
        <f t="shared" si="0"/>
        <v>0</v>
      </c>
      <c r="I67" s="35">
        <f t="shared" si="7"/>
        <v>0</v>
      </c>
      <c r="J67" s="51"/>
      <c r="K67" s="35">
        <f t="shared" si="6"/>
        <v>0</v>
      </c>
      <c r="L67" s="35">
        <f t="shared" si="6"/>
        <v>0</v>
      </c>
      <c r="M67" s="35">
        <f t="shared" si="6"/>
        <v>0</v>
      </c>
      <c r="N67" s="35">
        <f t="shared" si="6"/>
        <v>0</v>
      </c>
      <c r="O67" s="35">
        <f t="shared" si="6"/>
        <v>0</v>
      </c>
      <c r="P67" s="35">
        <f t="shared" si="2"/>
        <v>0</v>
      </c>
    </row>
    <row r="68" spans="1:16" hidden="1">
      <c r="B68" s="31"/>
      <c r="C68" s="27"/>
      <c r="D68" s="27"/>
      <c r="E68" s="27"/>
      <c r="F68" s="27"/>
      <c r="G68" s="27"/>
      <c r="H68" s="27">
        <f t="shared" si="0"/>
        <v>0</v>
      </c>
      <c r="I68" s="35">
        <f t="shared" si="7"/>
        <v>0</v>
      </c>
      <c r="J68" s="51"/>
      <c r="K68" s="35">
        <f t="shared" si="6"/>
        <v>0</v>
      </c>
      <c r="L68" s="35">
        <f t="shared" si="6"/>
        <v>0</v>
      </c>
      <c r="M68" s="35">
        <f t="shared" si="6"/>
        <v>0</v>
      </c>
      <c r="N68" s="35">
        <f t="shared" si="6"/>
        <v>0</v>
      </c>
      <c r="O68" s="35">
        <f t="shared" si="6"/>
        <v>0</v>
      </c>
      <c r="P68" s="35">
        <f t="shared" si="2"/>
        <v>0</v>
      </c>
    </row>
    <row r="69" spans="1:16" hidden="1">
      <c r="B69" s="31"/>
      <c r="C69" s="27"/>
      <c r="D69" s="27"/>
      <c r="E69" s="27"/>
      <c r="F69" s="27"/>
      <c r="G69" s="27"/>
      <c r="H69" s="27">
        <f t="shared" si="0"/>
        <v>0</v>
      </c>
      <c r="I69" s="35">
        <f t="shared" si="7"/>
        <v>0</v>
      </c>
      <c r="J69" s="51"/>
      <c r="K69" s="35">
        <f t="shared" si="6"/>
        <v>0</v>
      </c>
      <c r="L69" s="35">
        <f t="shared" si="6"/>
        <v>0</v>
      </c>
      <c r="M69" s="35">
        <f t="shared" si="6"/>
        <v>0</v>
      </c>
      <c r="N69" s="35">
        <f t="shared" si="6"/>
        <v>0</v>
      </c>
      <c r="O69" s="35">
        <f t="shared" si="6"/>
        <v>0</v>
      </c>
      <c r="P69" s="35">
        <f t="shared" si="2"/>
        <v>0</v>
      </c>
    </row>
    <row r="70" spans="1:16" hidden="1">
      <c r="B70" s="31"/>
      <c r="C70" s="27"/>
      <c r="D70" s="27"/>
      <c r="E70" s="27"/>
      <c r="F70" s="27"/>
      <c r="G70" s="27"/>
      <c r="H70" s="27">
        <f t="shared" si="0"/>
        <v>0</v>
      </c>
      <c r="I70" s="35">
        <f t="shared" si="7"/>
        <v>0</v>
      </c>
      <c r="J70" s="51"/>
      <c r="K70" s="35">
        <f t="shared" si="6"/>
        <v>0</v>
      </c>
      <c r="L70" s="35">
        <f t="shared" si="6"/>
        <v>0</v>
      </c>
      <c r="M70" s="35">
        <f t="shared" si="6"/>
        <v>0</v>
      </c>
      <c r="N70" s="35">
        <f t="shared" si="6"/>
        <v>0</v>
      </c>
      <c r="O70" s="35">
        <f t="shared" si="6"/>
        <v>0</v>
      </c>
      <c r="P70" s="35">
        <f t="shared" si="2"/>
        <v>0</v>
      </c>
    </row>
    <row r="71" spans="1:16" hidden="1">
      <c r="B71" s="31"/>
      <c r="C71" s="27"/>
      <c r="D71" s="27"/>
      <c r="E71" s="27"/>
      <c r="F71" s="27"/>
      <c r="G71" s="27"/>
      <c r="H71" s="27">
        <f t="shared" si="0"/>
        <v>0</v>
      </c>
      <c r="I71" s="35">
        <f t="shared" si="7"/>
        <v>0</v>
      </c>
      <c r="J71" s="51"/>
      <c r="K71" s="35">
        <f t="shared" si="6"/>
        <v>0</v>
      </c>
      <c r="L71" s="35">
        <f t="shared" si="6"/>
        <v>0</v>
      </c>
      <c r="M71" s="35">
        <f t="shared" si="6"/>
        <v>0</v>
      </c>
      <c r="N71" s="35">
        <f t="shared" si="6"/>
        <v>0</v>
      </c>
      <c r="O71" s="35">
        <f t="shared" si="6"/>
        <v>0</v>
      </c>
      <c r="P71" s="35">
        <f t="shared" si="2"/>
        <v>0</v>
      </c>
    </row>
    <row r="72" spans="1:16" hidden="1">
      <c r="B72" s="31"/>
      <c r="C72" s="27"/>
      <c r="D72" s="27"/>
      <c r="E72" s="27"/>
      <c r="F72" s="27"/>
      <c r="G72" s="27"/>
      <c r="H72" s="27">
        <f t="shared" si="0"/>
        <v>0</v>
      </c>
      <c r="I72" s="35">
        <f t="shared" si="7"/>
        <v>0</v>
      </c>
      <c r="J72" s="51"/>
      <c r="K72" s="35">
        <f t="shared" si="6"/>
        <v>0</v>
      </c>
      <c r="L72" s="35">
        <f t="shared" si="6"/>
        <v>0</v>
      </c>
      <c r="M72" s="35">
        <f t="shared" si="6"/>
        <v>0</v>
      </c>
      <c r="N72" s="35">
        <f t="shared" si="6"/>
        <v>0</v>
      </c>
      <c r="O72" s="35">
        <f t="shared" si="6"/>
        <v>0</v>
      </c>
      <c r="P72" s="35">
        <f t="shared" si="2"/>
        <v>0</v>
      </c>
    </row>
    <row r="73" spans="1:16" hidden="1">
      <c r="B73" s="31"/>
      <c r="C73" s="27"/>
      <c r="D73" s="27"/>
      <c r="E73" s="27"/>
      <c r="F73" s="27"/>
      <c r="G73" s="27"/>
      <c r="H73" s="27">
        <f t="shared" si="0"/>
        <v>0</v>
      </c>
      <c r="I73" s="35">
        <f t="shared" si="7"/>
        <v>0</v>
      </c>
      <c r="J73" s="51"/>
      <c r="K73" s="35">
        <f t="shared" si="6"/>
        <v>0</v>
      </c>
      <c r="L73" s="35">
        <f t="shared" si="6"/>
        <v>0</v>
      </c>
      <c r="M73" s="35">
        <f t="shared" si="6"/>
        <v>0</v>
      </c>
      <c r="N73" s="35">
        <f t="shared" si="6"/>
        <v>0</v>
      </c>
      <c r="O73" s="35">
        <f t="shared" si="6"/>
        <v>0</v>
      </c>
      <c r="P73" s="35">
        <f t="shared" si="2"/>
        <v>0</v>
      </c>
    </row>
    <row r="74" spans="1:16" hidden="1">
      <c r="B74" s="31"/>
      <c r="C74" s="27"/>
      <c r="D74" s="27"/>
      <c r="E74" s="27"/>
      <c r="F74" s="27"/>
      <c r="G74" s="27"/>
      <c r="H74" s="27">
        <f t="shared" si="0"/>
        <v>0</v>
      </c>
      <c r="I74" s="35">
        <f t="shared" si="7"/>
        <v>0</v>
      </c>
      <c r="J74" s="51"/>
      <c r="K74" s="35">
        <f t="shared" si="6"/>
        <v>0</v>
      </c>
      <c r="L74" s="35">
        <f t="shared" si="6"/>
        <v>0</v>
      </c>
      <c r="M74" s="35">
        <f t="shared" si="6"/>
        <v>0</v>
      </c>
      <c r="N74" s="35">
        <f t="shared" si="6"/>
        <v>0</v>
      </c>
      <c r="O74" s="35">
        <f t="shared" si="6"/>
        <v>0</v>
      </c>
      <c r="P74" s="35">
        <f t="shared" si="2"/>
        <v>0</v>
      </c>
    </row>
    <row r="75" spans="1:16" hidden="1">
      <c r="B75" s="31"/>
      <c r="C75" s="27"/>
      <c r="D75" s="27"/>
      <c r="E75" s="27"/>
      <c r="F75" s="27"/>
      <c r="G75" s="27"/>
      <c r="H75" s="27">
        <f t="shared" ref="H75:H138" si="10">SUM(C75:G75)</f>
        <v>0</v>
      </c>
      <c r="I75" s="49">
        <f t="shared" si="7"/>
        <v>0</v>
      </c>
      <c r="J75" s="51"/>
      <c r="K75" s="35">
        <f t="shared" si="6"/>
        <v>0</v>
      </c>
      <c r="L75" s="35">
        <f t="shared" si="6"/>
        <v>0</v>
      </c>
      <c r="M75" s="35">
        <f t="shared" si="6"/>
        <v>0</v>
      </c>
      <c r="N75" s="35">
        <f t="shared" si="6"/>
        <v>0</v>
      </c>
      <c r="O75" s="35">
        <f t="shared" si="6"/>
        <v>0</v>
      </c>
      <c r="P75" s="35">
        <f t="shared" ref="P75:P138" si="11">SUM(K75:O75)</f>
        <v>0</v>
      </c>
    </row>
    <row r="76" spans="1:16" hidden="1">
      <c r="B76" s="31"/>
      <c r="C76" s="27"/>
      <c r="D76" s="27"/>
      <c r="E76" s="27"/>
      <c r="F76" s="27"/>
      <c r="G76" s="27"/>
      <c r="H76" s="27">
        <f t="shared" si="10"/>
        <v>0</v>
      </c>
      <c r="I76" s="48">
        <f t="shared" si="7"/>
        <v>0</v>
      </c>
      <c r="J76" s="51"/>
      <c r="K76" s="35">
        <f t="shared" si="6"/>
        <v>0</v>
      </c>
      <c r="L76" s="35">
        <f t="shared" si="6"/>
        <v>0</v>
      </c>
      <c r="M76" s="35">
        <f t="shared" si="6"/>
        <v>0</v>
      </c>
      <c r="N76" s="35">
        <f t="shared" si="6"/>
        <v>0</v>
      </c>
      <c r="O76" s="35">
        <f t="shared" si="6"/>
        <v>0</v>
      </c>
      <c r="P76" s="35">
        <f t="shared" si="11"/>
        <v>0</v>
      </c>
    </row>
    <row r="77" spans="1:16" hidden="1">
      <c r="B77" s="31"/>
      <c r="C77" s="27"/>
      <c r="D77" s="27"/>
      <c r="E77" s="27"/>
      <c r="F77" s="27"/>
      <c r="G77" s="27"/>
      <c r="H77" s="27">
        <f t="shared" si="10"/>
        <v>0</v>
      </c>
      <c r="I77" s="48">
        <f t="shared" si="7"/>
        <v>0</v>
      </c>
      <c r="J77" s="51"/>
      <c r="K77" s="35">
        <f t="shared" si="6"/>
        <v>0</v>
      </c>
      <c r="L77" s="35">
        <f t="shared" si="6"/>
        <v>0</v>
      </c>
      <c r="M77" s="35">
        <f t="shared" si="6"/>
        <v>0</v>
      </c>
      <c r="N77" s="35">
        <f t="shared" si="6"/>
        <v>0</v>
      </c>
      <c r="O77" s="35">
        <f t="shared" si="6"/>
        <v>0</v>
      </c>
      <c r="P77" s="35">
        <f t="shared" si="11"/>
        <v>0</v>
      </c>
    </row>
    <row r="78" spans="1:16" hidden="1">
      <c r="B78" s="31"/>
      <c r="C78" s="27"/>
      <c r="D78" s="27"/>
      <c r="E78" s="27"/>
      <c r="F78" s="27"/>
      <c r="G78" s="27"/>
      <c r="H78" s="27">
        <f t="shared" si="10"/>
        <v>0</v>
      </c>
      <c r="I78" s="35">
        <f t="shared" si="7"/>
        <v>0</v>
      </c>
      <c r="J78" s="51"/>
      <c r="K78" s="35">
        <f t="shared" si="6"/>
        <v>0</v>
      </c>
      <c r="L78" s="35">
        <f t="shared" si="6"/>
        <v>0</v>
      </c>
      <c r="M78" s="35">
        <f t="shared" si="6"/>
        <v>0</v>
      </c>
      <c r="N78" s="35">
        <f t="shared" si="6"/>
        <v>0</v>
      </c>
      <c r="O78" s="35">
        <f t="shared" si="6"/>
        <v>0</v>
      </c>
      <c r="P78" s="35">
        <f t="shared" si="11"/>
        <v>0</v>
      </c>
    </row>
    <row r="79" spans="1:16" hidden="1">
      <c r="B79" s="31"/>
      <c r="C79" s="27"/>
      <c r="D79" s="27"/>
      <c r="E79" s="27"/>
      <c r="F79" s="27"/>
      <c r="G79" s="27"/>
      <c r="H79" s="27">
        <f t="shared" si="10"/>
        <v>0</v>
      </c>
      <c r="I79" s="35">
        <f t="shared" si="7"/>
        <v>0</v>
      </c>
      <c r="J79" s="51"/>
      <c r="K79" s="35">
        <f t="shared" si="6"/>
        <v>0</v>
      </c>
      <c r="L79" s="35">
        <f t="shared" si="6"/>
        <v>0</v>
      </c>
      <c r="M79" s="35">
        <f t="shared" si="6"/>
        <v>0</v>
      </c>
      <c r="N79" s="35">
        <f t="shared" si="6"/>
        <v>0</v>
      </c>
      <c r="O79" s="35">
        <f t="shared" si="6"/>
        <v>0</v>
      </c>
      <c r="P79" s="35">
        <f t="shared" si="11"/>
        <v>0</v>
      </c>
    </row>
    <row r="80" spans="1:16" hidden="1">
      <c r="B80" s="31"/>
      <c r="C80" s="27"/>
      <c r="D80" s="27"/>
      <c r="E80" s="27"/>
      <c r="F80" s="27"/>
      <c r="G80" s="27"/>
      <c r="H80" s="27">
        <f t="shared" si="10"/>
        <v>0</v>
      </c>
      <c r="I80" s="35">
        <f t="shared" si="7"/>
        <v>0</v>
      </c>
      <c r="J80" s="51"/>
      <c r="K80" s="35">
        <f t="shared" si="6"/>
        <v>0</v>
      </c>
      <c r="L80" s="35">
        <f t="shared" si="6"/>
        <v>0</v>
      </c>
      <c r="M80" s="35">
        <f t="shared" si="6"/>
        <v>0</v>
      </c>
      <c r="N80" s="35">
        <f t="shared" si="6"/>
        <v>0</v>
      </c>
      <c r="O80" s="35">
        <f t="shared" si="6"/>
        <v>0</v>
      </c>
      <c r="P80" s="35">
        <f t="shared" si="11"/>
        <v>0</v>
      </c>
    </row>
    <row r="81" spans="2:16" hidden="1">
      <c r="B81" s="31"/>
      <c r="C81" s="27"/>
      <c r="D81" s="27"/>
      <c r="E81" s="27"/>
      <c r="F81" s="27"/>
      <c r="G81" s="27"/>
      <c r="H81" s="27">
        <f t="shared" si="10"/>
        <v>0</v>
      </c>
      <c r="I81" s="49">
        <f t="shared" si="7"/>
        <v>0</v>
      </c>
      <c r="J81" s="51"/>
      <c r="K81" s="35">
        <f t="shared" si="6"/>
        <v>0</v>
      </c>
      <c r="L81" s="35">
        <f t="shared" si="6"/>
        <v>0</v>
      </c>
      <c r="M81" s="35">
        <f t="shared" si="6"/>
        <v>0</v>
      </c>
      <c r="N81" s="35">
        <f t="shared" si="6"/>
        <v>0</v>
      </c>
      <c r="O81" s="35">
        <f t="shared" si="6"/>
        <v>0</v>
      </c>
      <c r="P81" s="35">
        <f t="shared" si="11"/>
        <v>0</v>
      </c>
    </row>
    <row r="82" spans="2:16" hidden="1">
      <c r="B82" s="31"/>
      <c r="C82" s="27"/>
      <c r="D82" s="27"/>
      <c r="E82" s="27"/>
      <c r="F82" s="27"/>
      <c r="G82" s="27"/>
      <c r="H82" s="27">
        <f t="shared" si="10"/>
        <v>0</v>
      </c>
      <c r="I82" s="49">
        <f t="shared" si="7"/>
        <v>0</v>
      </c>
      <c r="J82" s="51"/>
      <c r="K82" s="35">
        <f t="shared" si="6"/>
        <v>0</v>
      </c>
      <c r="L82" s="35">
        <f t="shared" si="6"/>
        <v>0</v>
      </c>
      <c r="M82" s="35">
        <f t="shared" si="6"/>
        <v>0</v>
      </c>
      <c r="N82" s="35">
        <f t="shared" si="6"/>
        <v>0</v>
      </c>
      <c r="O82" s="35">
        <f t="shared" si="6"/>
        <v>0</v>
      </c>
      <c r="P82" s="35">
        <f t="shared" si="11"/>
        <v>0</v>
      </c>
    </row>
    <row r="83" spans="2:16" hidden="1">
      <c r="B83" s="31"/>
      <c r="C83" s="27"/>
      <c r="D83" s="27"/>
      <c r="E83" s="27"/>
      <c r="F83" s="27"/>
      <c r="G83" s="27"/>
      <c r="H83" s="27">
        <f t="shared" si="10"/>
        <v>0</v>
      </c>
      <c r="I83" s="49">
        <f t="shared" si="7"/>
        <v>0</v>
      </c>
      <c r="J83" s="51"/>
      <c r="K83" s="35">
        <f t="shared" si="6"/>
        <v>0</v>
      </c>
      <c r="L83" s="35">
        <f t="shared" si="6"/>
        <v>0</v>
      </c>
      <c r="M83" s="35">
        <f t="shared" si="6"/>
        <v>0</v>
      </c>
      <c r="N83" s="35">
        <f t="shared" si="6"/>
        <v>0</v>
      </c>
      <c r="O83" s="35">
        <f t="shared" si="6"/>
        <v>0</v>
      </c>
      <c r="P83" s="35">
        <f t="shared" si="11"/>
        <v>0</v>
      </c>
    </row>
    <row r="84" spans="2:16" hidden="1">
      <c r="B84" s="31"/>
      <c r="C84" s="27"/>
      <c r="D84" s="27"/>
      <c r="E84" s="27"/>
      <c r="F84" s="27"/>
      <c r="G84" s="27"/>
      <c r="H84" s="27">
        <f t="shared" si="10"/>
        <v>0</v>
      </c>
      <c r="I84" s="49">
        <f t="shared" si="7"/>
        <v>0</v>
      </c>
      <c r="J84" s="51"/>
      <c r="K84" s="35">
        <f t="shared" si="6"/>
        <v>0</v>
      </c>
      <c r="L84" s="35">
        <f t="shared" si="6"/>
        <v>0</v>
      </c>
      <c r="M84" s="35">
        <f t="shared" si="6"/>
        <v>0</v>
      </c>
      <c r="N84" s="35">
        <f t="shared" si="6"/>
        <v>0</v>
      </c>
      <c r="O84" s="35">
        <f t="shared" si="6"/>
        <v>0</v>
      </c>
      <c r="P84" s="35">
        <f t="shared" si="11"/>
        <v>0</v>
      </c>
    </row>
    <row r="85" spans="2:16" hidden="1">
      <c r="B85" s="31"/>
      <c r="C85" s="27"/>
      <c r="D85" s="27"/>
      <c r="E85" s="27"/>
      <c r="F85" s="27"/>
      <c r="G85" s="27"/>
      <c r="H85" s="27">
        <f t="shared" si="10"/>
        <v>0</v>
      </c>
      <c r="I85" s="49">
        <f t="shared" si="7"/>
        <v>0</v>
      </c>
      <c r="J85" s="51"/>
      <c r="K85" s="35">
        <f t="shared" ref="K85:O135" si="12">C85*$I85</f>
        <v>0</v>
      </c>
      <c r="L85" s="35">
        <f t="shared" si="12"/>
        <v>0</v>
      </c>
      <c r="M85" s="35">
        <f t="shared" si="12"/>
        <v>0</v>
      </c>
      <c r="N85" s="35">
        <f t="shared" si="12"/>
        <v>0</v>
      </c>
      <c r="O85" s="35">
        <f t="shared" si="12"/>
        <v>0</v>
      </c>
      <c r="P85" s="35">
        <f t="shared" si="11"/>
        <v>0</v>
      </c>
    </row>
    <row r="86" spans="2:16" hidden="1">
      <c r="B86" s="31"/>
      <c r="C86" s="27"/>
      <c r="D86" s="27"/>
      <c r="E86" s="27"/>
      <c r="F86" s="27"/>
      <c r="G86" s="27"/>
      <c r="H86" s="27">
        <f t="shared" si="10"/>
        <v>0</v>
      </c>
      <c r="I86" s="49">
        <f t="shared" si="7"/>
        <v>0</v>
      </c>
      <c r="J86" s="51"/>
      <c r="K86" s="35">
        <f t="shared" si="12"/>
        <v>0</v>
      </c>
      <c r="L86" s="35">
        <f t="shared" si="12"/>
        <v>0</v>
      </c>
      <c r="M86" s="35">
        <f t="shared" si="12"/>
        <v>0</v>
      </c>
      <c r="N86" s="35">
        <f t="shared" si="12"/>
        <v>0</v>
      </c>
      <c r="O86" s="35">
        <f t="shared" si="12"/>
        <v>0</v>
      </c>
      <c r="P86" s="35">
        <f t="shared" si="11"/>
        <v>0</v>
      </c>
    </row>
    <row r="87" spans="2:16" hidden="1">
      <c r="B87" s="31"/>
      <c r="C87" s="27"/>
      <c r="D87" s="27"/>
      <c r="E87" s="27"/>
      <c r="F87" s="27"/>
      <c r="G87" s="27"/>
      <c r="H87" s="27">
        <f t="shared" si="10"/>
        <v>0</v>
      </c>
      <c r="I87" s="35">
        <f t="shared" si="7"/>
        <v>0</v>
      </c>
      <c r="J87" s="51"/>
      <c r="K87" s="35">
        <f t="shared" si="12"/>
        <v>0</v>
      </c>
      <c r="L87" s="35">
        <f t="shared" si="12"/>
        <v>0</v>
      </c>
      <c r="M87" s="35">
        <f t="shared" si="12"/>
        <v>0</v>
      </c>
      <c r="N87" s="35">
        <f t="shared" si="12"/>
        <v>0</v>
      </c>
      <c r="O87" s="35">
        <f t="shared" si="12"/>
        <v>0</v>
      </c>
      <c r="P87" s="35">
        <f t="shared" si="11"/>
        <v>0</v>
      </c>
    </row>
    <row r="88" spans="2:16" hidden="1">
      <c r="B88" s="31"/>
      <c r="C88" s="27"/>
      <c r="D88" s="27"/>
      <c r="E88" s="27"/>
      <c r="F88" s="27"/>
      <c r="G88" s="27"/>
      <c r="H88" s="27">
        <f t="shared" si="10"/>
        <v>0</v>
      </c>
      <c r="I88" s="35">
        <f t="shared" si="7"/>
        <v>0</v>
      </c>
      <c r="J88" s="51"/>
      <c r="K88" s="35">
        <f t="shared" si="12"/>
        <v>0</v>
      </c>
      <c r="L88" s="35">
        <f t="shared" si="12"/>
        <v>0</v>
      </c>
      <c r="M88" s="35">
        <f t="shared" si="12"/>
        <v>0</v>
      </c>
      <c r="N88" s="35">
        <f t="shared" si="12"/>
        <v>0</v>
      </c>
      <c r="O88" s="35">
        <f t="shared" si="12"/>
        <v>0</v>
      </c>
      <c r="P88" s="35">
        <f t="shared" si="11"/>
        <v>0</v>
      </c>
    </row>
    <row r="89" spans="2:16" hidden="1">
      <c r="B89" s="31"/>
      <c r="C89" s="27"/>
      <c r="D89" s="27"/>
      <c r="E89" s="27"/>
      <c r="F89" s="27"/>
      <c r="G89" s="27"/>
      <c r="H89" s="27">
        <f t="shared" si="10"/>
        <v>0</v>
      </c>
      <c r="I89" s="35">
        <f t="shared" si="7"/>
        <v>0</v>
      </c>
      <c r="J89" s="51"/>
      <c r="K89" s="35">
        <f t="shared" si="12"/>
        <v>0</v>
      </c>
      <c r="L89" s="35">
        <f t="shared" si="12"/>
        <v>0</v>
      </c>
      <c r="M89" s="35">
        <f t="shared" si="12"/>
        <v>0</v>
      </c>
      <c r="N89" s="35">
        <f t="shared" si="12"/>
        <v>0</v>
      </c>
      <c r="O89" s="35">
        <f t="shared" si="12"/>
        <v>0</v>
      </c>
      <c r="P89" s="35">
        <f t="shared" si="11"/>
        <v>0</v>
      </c>
    </row>
    <row r="90" spans="2:16" hidden="1">
      <c r="B90" s="31"/>
      <c r="C90" s="27"/>
      <c r="D90" s="27"/>
      <c r="E90" s="27"/>
      <c r="F90" s="27"/>
      <c r="G90" s="27"/>
      <c r="H90" s="27">
        <f t="shared" si="10"/>
        <v>0</v>
      </c>
      <c r="I90" s="35">
        <f t="shared" si="7"/>
        <v>0</v>
      </c>
      <c r="J90" s="51"/>
      <c r="K90" s="35">
        <f t="shared" si="12"/>
        <v>0</v>
      </c>
      <c r="L90" s="35">
        <f t="shared" si="12"/>
        <v>0</v>
      </c>
      <c r="M90" s="35">
        <f t="shared" si="12"/>
        <v>0</v>
      </c>
      <c r="N90" s="35">
        <f t="shared" si="12"/>
        <v>0</v>
      </c>
      <c r="O90" s="35">
        <f t="shared" si="12"/>
        <v>0</v>
      </c>
      <c r="P90" s="35">
        <f t="shared" si="11"/>
        <v>0</v>
      </c>
    </row>
    <row r="91" spans="2:16" hidden="1">
      <c r="B91" s="31"/>
      <c r="C91" s="27"/>
      <c r="D91" s="27"/>
      <c r="E91" s="27"/>
      <c r="F91" s="27"/>
      <c r="G91" s="27"/>
      <c r="H91" s="27">
        <f t="shared" si="10"/>
        <v>0</v>
      </c>
      <c r="I91" s="35">
        <f t="shared" si="7"/>
        <v>0</v>
      </c>
      <c r="J91" s="51"/>
      <c r="K91" s="35">
        <f t="shared" si="12"/>
        <v>0</v>
      </c>
      <c r="L91" s="35">
        <f t="shared" si="12"/>
        <v>0</v>
      </c>
      <c r="M91" s="35">
        <f t="shared" si="12"/>
        <v>0</v>
      </c>
      <c r="N91" s="35">
        <f t="shared" si="12"/>
        <v>0</v>
      </c>
      <c r="O91" s="35">
        <f t="shared" si="12"/>
        <v>0</v>
      </c>
      <c r="P91" s="35">
        <f t="shared" si="11"/>
        <v>0</v>
      </c>
    </row>
    <row r="92" spans="2:16" hidden="1">
      <c r="B92" s="31"/>
      <c r="C92" s="27"/>
      <c r="D92" s="27"/>
      <c r="E92" s="27"/>
      <c r="F92" s="27"/>
      <c r="G92" s="27"/>
      <c r="H92" s="27">
        <f t="shared" si="10"/>
        <v>0</v>
      </c>
      <c r="I92" s="35">
        <f t="shared" si="7"/>
        <v>0</v>
      </c>
      <c r="J92" s="51"/>
      <c r="K92" s="35">
        <f t="shared" si="12"/>
        <v>0</v>
      </c>
      <c r="L92" s="35">
        <f t="shared" si="12"/>
        <v>0</v>
      </c>
      <c r="M92" s="35">
        <f t="shared" si="12"/>
        <v>0</v>
      </c>
      <c r="N92" s="35">
        <f t="shared" si="12"/>
        <v>0</v>
      </c>
      <c r="O92" s="35">
        <f t="shared" si="12"/>
        <v>0</v>
      </c>
      <c r="P92" s="35">
        <f t="shared" si="11"/>
        <v>0</v>
      </c>
    </row>
    <row r="93" spans="2:16" hidden="1">
      <c r="B93" s="31"/>
      <c r="C93" s="27"/>
      <c r="D93" s="27"/>
      <c r="E93" s="27"/>
      <c r="F93" s="27"/>
      <c r="G93" s="27"/>
      <c r="H93" s="27">
        <f t="shared" si="10"/>
        <v>0</v>
      </c>
      <c r="I93" s="35">
        <f t="shared" si="7"/>
        <v>0</v>
      </c>
      <c r="J93" s="51"/>
      <c r="K93" s="35">
        <f t="shared" si="12"/>
        <v>0</v>
      </c>
      <c r="L93" s="35">
        <f t="shared" si="12"/>
        <v>0</v>
      </c>
      <c r="M93" s="35">
        <f t="shared" si="12"/>
        <v>0</v>
      </c>
      <c r="N93" s="35">
        <f t="shared" si="12"/>
        <v>0</v>
      </c>
      <c r="O93" s="35">
        <f t="shared" si="12"/>
        <v>0</v>
      </c>
      <c r="P93" s="35">
        <f t="shared" si="11"/>
        <v>0</v>
      </c>
    </row>
    <row r="94" spans="2:16" hidden="1">
      <c r="B94" s="31"/>
      <c r="C94" s="27"/>
      <c r="D94" s="27"/>
      <c r="E94" s="27"/>
      <c r="F94" s="27"/>
      <c r="G94" s="27"/>
      <c r="H94" s="27">
        <f t="shared" si="10"/>
        <v>0</v>
      </c>
      <c r="I94" s="35">
        <f t="shared" si="7"/>
        <v>0</v>
      </c>
      <c r="J94" s="51"/>
      <c r="K94" s="35">
        <f t="shared" si="12"/>
        <v>0</v>
      </c>
      <c r="L94" s="35">
        <f t="shared" si="12"/>
        <v>0</v>
      </c>
      <c r="M94" s="35">
        <f t="shared" si="12"/>
        <v>0</v>
      </c>
      <c r="N94" s="35">
        <f t="shared" si="12"/>
        <v>0</v>
      </c>
      <c r="O94" s="35">
        <f t="shared" si="12"/>
        <v>0</v>
      </c>
      <c r="P94" s="35">
        <f t="shared" si="11"/>
        <v>0</v>
      </c>
    </row>
    <row r="95" spans="2:16" hidden="1">
      <c r="B95" s="31"/>
      <c r="C95" s="27"/>
      <c r="D95" s="27"/>
      <c r="E95" s="27"/>
      <c r="F95" s="27"/>
      <c r="G95" s="27"/>
      <c r="H95" s="27">
        <f t="shared" si="10"/>
        <v>0</v>
      </c>
      <c r="I95" s="35">
        <f t="shared" si="7"/>
        <v>0</v>
      </c>
      <c r="J95" s="51"/>
      <c r="K95" s="35">
        <f t="shared" si="12"/>
        <v>0</v>
      </c>
      <c r="L95" s="35">
        <f t="shared" si="12"/>
        <v>0</v>
      </c>
      <c r="M95" s="35">
        <f t="shared" si="12"/>
        <v>0</v>
      </c>
      <c r="N95" s="35">
        <f t="shared" si="12"/>
        <v>0</v>
      </c>
      <c r="O95" s="35">
        <f t="shared" si="12"/>
        <v>0</v>
      </c>
      <c r="P95" s="35">
        <f t="shared" si="11"/>
        <v>0</v>
      </c>
    </row>
    <row r="96" spans="2:16" hidden="1">
      <c r="B96" s="31"/>
      <c r="C96" s="27"/>
      <c r="D96" s="27"/>
      <c r="E96" s="27"/>
      <c r="F96" s="27"/>
      <c r="G96" s="27"/>
      <c r="H96" s="27">
        <f t="shared" si="10"/>
        <v>0</v>
      </c>
      <c r="I96" s="35">
        <f t="shared" si="7"/>
        <v>0</v>
      </c>
      <c r="J96" s="51"/>
      <c r="K96" s="35">
        <f t="shared" si="12"/>
        <v>0</v>
      </c>
      <c r="L96" s="35">
        <f t="shared" si="12"/>
        <v>0</v>
      </c>
      <c r="M96" s="35">
        <f t="shared" si="12"/>
        <v>0</v>
      </c>
      <c r="N96" s="35">
        <f t="shared" si="12"/>
        <v>0</v>
      </c>
      <c r="O96" s="35">
        <f t="shared" si="12"/>
        <v>0</v>
      </c>
      <c r="P96" s="35">
        <f t="shared" si="11"/>
        <v>0</v>
      </c>
    </row>
    <row r="97" spans="2:16" hidden="1">
      <c r="B97" s="31"/>
      <c r="C97" s="27"/>
      <c r="D97" s="27"/>
      <c r="E97" s="27"/>
      <c r="F97" s="27"/>
      <c r="G97" s="27"/>
      <c r="H97" s="27">
        <f t="shared" si="10"/>
        <v>0</v>
      </c>
      <c r="I97" s="35">
        <f t="shared" si="7"/>
        <v>0</v>
      </c>
      <c r="J97" s="51"/>
      <c r="K97" s="35">
        <f t="shared" si="12"/>
        <v>0</v>
      </c>
      <c r="L97" s="35">
        <f t="shared" si="12"/>
        <v>0</v>
      </c>
      <c r="M97" s="35">
        <f t="shared" si="12"/>
        <v>0</v>
      </c>
      <c r="N97" s="35">
        <f t="shared" si="12"/>
        <v>0</v>
      </c>
      <c r="O97" s="35">
        <f t="shared" si="12"/>
        <v>0</v>
      </c>
      <c r="P97" s="35">
        <f t="shared" si="11"/>
        <v>0</v>
      </c>
    </row>
    <row r="98" spans="2:16" hidden="1">
      <c r="B98" s="31"/>
      <c r="C98" s="27"/>
      <c r="D98" s="27"/>
      <c r="E98" s="27"/>
      <c r="F98" s="27"/>
      <c r="G98" s="27"/>
      <c r="H98" s="27">
        <f t="shared" si="10"/>
        <v>0</v>
      </c>
      <c r="I98" s="49">
        <f t="shared" si="7"/>
        <v>0</v>
      </c>
      <c r="J98" s="51"/>
      <c r="K98" s="35">
        <f t="shared" si="12"/>
        <v>0</v>
      </c>
      <c r="L98" s="35">
        <f t="shared" si="12"/>
        <v>0</v>
      </c>
      <c r="M98" s="35">
        <f t="shared" si="12"/>
        <v>0</v>
      </c>
      <c r="N98" s="35">
        <f t="shared" si="12"/>
        <v>0</v>
      </c>
      <c r="O98" s="35">
        <f t="shared" si="12"/>
        <v>0</v>
      </c>
      <c r="P98" s="35">
        <f t="shared" si="11"/>
        <v>0</v>
      </c>
    </row>
    <row r="99" spans="2:16" hidden="1">
      <c r="B99" s="31"/>
      <c r="C99" s="27"/>
      <c r="D99" s="27"/>
      <c r="E99" s="27"/>
      <c r="F99" s="27"/>
      <c r="G99" s="27"/>
      <c r="H99" s="27">
        <f t="shared" si="10"/>
        <v>0</v>
      </c>
      <c r="I99" s="48">
        <f t="shared" si="7"/>
        <v>0</v>
      </c>
      <c r="J99" s="51"/>
      <c r="K99" s="35">
        <f t="shared" si="12"/>
        <v>0</v>
      </c>
      <c r="L99" s="35">
        <f t="shared" si="12"/>
        <v>0</v>
      </c>
      <c r="M99" s="35">
        <f t="shared" si="12"/>
        <v>0</v>
      </c>
      <c r="N99" s="35">
        <f t="shared" si="12"/>
        <v>0</v>
      </c>
      <c r="O99" s="35">
        <f t="shared" si="12"/>
        <v>0</v>
      </c>
      <c r="P99" s="35">
        <f t="shared" si="11"/>
        <v>0</v>
      </c>
    </row>
    <row r="100" spans="2:16" hidden="1">
      <c r="B100" s="31"/>
      <c r="C100" s="27"/>
      <c r="D100" s="27"/>
      <c r="E100" s="27"/>
      <c r="F100" s="27"/>
      <c r="G100" s="27"/>
      <c r="H100" s="27">
        <f t="shared" si="10"/>
        <v>0</v>
      </c>
      <c r="I100" s="49">
        <f t="shared" ref="I100:I157" si="13">J100</f>
        <v>0</v>
      </c>
      <c r="J100" s="51"/>
      <c r="K100" s="35">
        <f t="shared" si="12"/>
        <v>0</v>
      </c>
      <c r="L100" s="35">
        <f t="shared" si="12"/>
        <v>0</v>
      </c>
      <c r="M100" s="35">
        <f t="shared" si="12"/>
        <v>0</v>
      </c>
      <c r="N100" s="35">
        <f t="shared" si="12"/>
        <v>0</v>
      </c>
      <c r="O100" s="35">
        <f t="shared" si="12"/>
        <v>0</v>
      </c>
      <c r="P100" s="35">
        <f t="shared" si="11"/>
        <v>0</v>
      </c>
    </row>
    <row r="101" spans="2:16" hidden="1">
      <c r="B101" s="31"/>
      <c r="C101" s="27"/>
      <c r="D101" s="27"/>
      <c r="E101" s="27"/>
      <c r="F101" s="27"/>
      <c r="G101" s="27"/>
      <c r="H101" s="27">
        <f t="shared" si="10"/>
        <v>0</v>
      </c>
      <c r="I101" s="35">
        <f t="shared" si="13"/>
        <v>0</v>
      </c>
      <c r="J101" s="51"/>
      <c r="K101" s="35">
        <f t="shared" si="12"/>
        <v>0</v>
      </c>
      <c r="L101" s="35">
        <f t="shared" si="12"/>
        <v>0</v>
      </c>
      <c r="M101" s="35">
        <f t="shared" si="12"/>
        <v>0</v>
      </c>
      <c r="N101" s="35">
        <f t="shared" si="12"/>
        <v>0</v>
      </c>
      <c r="O101" s="35">
        <f t="shared" si="12"/>
        <v>0</v>
      </c>
      <c r="P101" s="35">
        <f t="shared" si="11"/>
        <v>0</v>
      </c>
    </row>
    <row r="102" spans="2:16" hidden="1">
      <c r="B102" s="31"/>
      <c r="C102" s="27"/>
      <c r="D102" s="27"/>
      <c r="E102" s="27"/>
      <c r="F102" s="27"/>
      <c r="G102" s="27"/>
      <c r="H102" s="27">
        <f t="shared" si="10"/>
        <v>0</v>
      </c>
      <c r="I102" s="35">
        <f t="shared" si="13"/>
        <v>0</v>
      </c>
      <c r="J102" s="51"/>
      <c r="K102" s="35">
        <f t="shared" si="12"/>
        <v>0</v>
      </c>
      <c r="L102" s="35">
        <f t="shared" si="12"/>
        <v>0</v>
      </c>
      <c r="M102" s="35">
        <f t="shared" si="12"/>
        <v>0</v>
      </c>
      <c r="N102" s="35">
        <f t="shared" si="12"/>
        <v>0</v>
      </c>
      <c r="O102" s="35">
        <f t="shared" si="12"/>
        <v>0</v>
      </c>
      <c r="P102" s="35">
        <f t="shared" si="11"/>
        <v>0</v>
      </c>
    </row>
    <row r="103" spans="2:16" hidden="1">
      <c r="B103" s="31"/>
      <c r="C103" s="27"/>
      <c r="D103" s="27"/>
      <c r="E103" s="27"/>
      <c r="F103" s="27"/>
      <c r="G103" s="27"/>
      <c r="H103" s="27">
        <f t="shared" si="10"/>
        <v>0</v>
      </c>
      <c r="I103" s="35">
        <f t="shared" si="13"/>
        <v>0</v>
      </c>
      <c r="J103" s="51"/>
      <c r="K103" s="35">
        <f t="shared" si="12"/>
        <v>0</v>
      </c>
      <c r="L103" s="35">
        <f t="shared" si="12"/>
        <v>0</v>
      </c>
      <c r="M103" s="35">
        <f t="shared" si="12"/>
        <v>0</v>
      </c>
      <c r="N103" s="35">
        <f t="shared" si="12"/>
        <v>0</v>
      </c>
      <c r="O103" s="35">
        <f t="shared" si="12"/>
        <v>0</v>
      </c>
      <c r="P103" s="35">
        <f t="shared" si="11"/>
        <v>0</v>
      </c>
    </row>
    <row r="104" spans="2:16" hidden="1">
      <c r="B104" s="31"/>
      <c r="C104" s="27"/>
      <c r="D104" s="27"/>
      <c r="E104" s="27"/>
      <c r="F104" s="27"/>
      <c r="G104" s="27"/>
      <c r="H104" s="27">
        <f t="shared" si="10"/>
        <v>0</v>
      </c>
      <c r="I104" s="49">
        <f t="shared" si="13"/>
        <v>0</v>
      </c>
      <c r="J104" s="51"/>
      <c r="K104" s="35">
        <f t="shared" si="12"/>
        <v>0</v>
      </c>
      <c r="L104" s="35">
        <f t="shared" si="12"/>
        <v>0</v>
      </c>
      <c r="M104" s="35">
        <f t="shared" si="12"/>
        <v>0</v>
      </c>
      <c r="N104" s="35">
        <f t="shared" si="12"/>
        <v>0</v>
      </c>
      <c r="O104" s="35">
        <f t="shared" si="12"/>
        <v>0</v>
      </c>
      <c r="P104" s="35">
        <f t="shared" si="11"/>
        <v>0</v>
      </c>
    </row>
    <row r="105" spans="2:16" hidden="1">
      <c r="B105" s="31"/>
      <c r="C105" s="27"/>
      <c r="D105" s="27"/>
      <c r="E105" s="27"/>
      <c r="F105" s="27"/>
      <c r="G105" s="27"/>
      <c r="H105" s="27">
        <f t="shared" si="10"/>
        <v>0</v>
      </c>
      <c r="I105" s="49">
        <f t="shared" si="13"/>
        <v>0</v>
      </c>
      <c r="J105" s="51"/>
      <c r="K105" s="35">
        <f t="shared" si="12"/>
        <v>0</v>
      </c>
      <c r="L105" s="35">
        <f t="shared" si="12"/>
        <v>0</v>
      </c>
      <c r="M105" s="35">
        <f t="shared" si="12"/>
        <v>0</v>
      </c>
      <c r="N105" s="35">
        <f t="shared" si="12"/>
        <v>0</v>
      </c>
      <c r="O105" s="35">
        <f t="shared" si="12"/>
        <v>0</v>
      </c>
      <c r="P105" s="35">
        <f t="shared" si="11"/>
        <v>0</v>
      </c>
    </row>
    <row r="106" spans="2:16" hidden="1">
      <c r="B106" s="31"/>
      <c r="C106" s="27"/>
      <c r="D106" s="27"/>
      <c r="E106" s="27"/>
      <c r="F106" s="27"/>
      <c r="G106" s="27"/>
      <c r="H106" s="27">
        <f t="shared" si="10"/>
        <v>0</v>
      </c>
      <c r="I106" s="49">
        <f t="shared" si="13"/>
        <v>0</v>
      </c>
      <c r="J106" s="51"/>
      <c r="K106" s="35">
        <f t="shared" si="12"/>
        <v>0</v>
      </c>
      <c r="L106" s="35">
        <f t="shared" si="12"/>
        <v>0</v>
      </c>
      <c r="M106" s="35">
        <f t="shared" si="12"/>
        <v>0</v>
      </c>
      <c r="N106" s="35">
        <f t="shared" si="12"/>
        <v>0</v>
      </c>
      <c r="O106" s="35">
        <f t="shared" si="12"/>
        <v>0</v>
      </c>
      <c r="P106" s="35">
        <f t="shared" si="11"/>
        <v>0</v>
      </c>
    </row>
    <row r="107" spans="2:16" hidden="1">
      <c r="B107" s="31"/>
      <c r="C107" s="27"/>
      <c r="D107" s="27"/>
      <c r="E107" s="27"/>
      <c r="F107" s="27"/>
      <c r="G107" s="27"/>
      <c r="H107" s="27">
        <f t="shared" si="10"/>
        <v>0</v>
      </c>
      <c r="I107" s="49">
        <f t="shared" si="13"/>
        <v>0</v>
      </c>
      <c r="J107" s="51"/>
      <c r="K107" s="35">
        <f t="shared" si="12"/>
        <v>0</v>
      </c>
      <c r="L107" s="35">
        <f t="shared" si="12"/>
        <v>0</v>
      </c>
      <c r="M107" s="35">
        <f t="shared" si="12"/>
        <v>0</v>
      </c>
      <c r="N107" s="35">
        <f t="shared" si="12"/>
        <v>0</v>
      </c>
      <c r="O107" s="35">
        <f t="shared" si="12"/>
        <v>0</v>
      </c>
      <c r="P107" s="35">
        <f t="shared" si="11"/>
        <v>0</v>
      </c>
    </row>
    <row r="108" spans="2:16" hidden="1">
      <c r="B108" s="31"/>
      <c r="C108" s="27"/>
      <c r="D108" s="27"/>
      <c r="E108" s="27"/>
      <c r="F108" s="27"/>
      <c r="G108" s="27"/>
      <c r="H108" s="27">
        <f t="shared" si="10"/>
        <v>0</v>
      </c>
      <c r="I108" s="49">
        <f t="shared" si="13"/>
        <v>0</v>
      </c>
      <c r="J108" s="51"/>
      <c r="K108" s="35">
        <f t="shared" si="12"/>
        <v>0</v>
      </c>
      <c r="L108" s="35">
        <f t="shared" si="12"/>
        <v>0</v>
      </c>
      <c r="M108" s="35">
        <f t="shared" si="12"/>
        <v>0</v>
      </c>
      <c r="N108" s="35">
        <f t="shared" si="12"/>
        <v>0</v>
      </c>
      <c r="O108" s="35">
        <f t="shared" si="12"/>
        <v>0</v>
      </c>
      <c r="P108" s="35">
        <f t="shared" si="11"/>
        <v>0</v>
      </c>
    </row>
    <row r="109" spans="2:16" hidden="1">
      <c r="B109" s="31"/>
      <c r="C109" s="27"/>
      <c r="D109" s="27"/>
      <c r="E109" s="27"/>
      <c r="F109" s="27"/>
      <c r="G109" s="27"/>
      <c r="H109" s="27">
        <f t="shared" si="10"/>
        <v>0</v>
      </c>
      <c r="I109" s="49">
        <f t="shared" si="13"/>
        <v>0</v>
      </c>
      <c r="J109" s="51"/>
      <c r="K109" s="35">
        <f t="shared" si="12"/>
        <v>0</v>
      </c>
      <c r="L109" s="35">
        <f t="shared" si="12"/>
        <v>0</v>
      </c>
      <c r="M109" s="35">
        <f t="shared" si="12"/>
        <v>0</v>
      </c>
      <c r="N109" s="35">
        <f t="shared" si="12"/>
        <v>0</v>
      </c>
      <c r="O109" s="35">
        <f t="shared" si="12"/>
        <v>0</v>
      </c>
      <c r="P109" s="35">
        <f t="shared" si="11"/>
        <v>0</v>
      </c>
    </row>
    <row r="110" spans="2:16" hidden="1">
      <c r="B110" s="31"/>
      <c r="C110" s="27"/>
      <c r="D110" s="27"/>
      <c r="E110" s="27"/>
      <c r="F110" s="27"/>
      <c r="G110" s="27"/>
      <c r="H110" s="27">
        <f t="shared" si="10"/>
        <v>0</v>
      </c>
      <c r="I110" s="35">
        <f t="shared" si="13"/>
        <v>0</v>
      </c>
      <c r="J110" s="51"/>
      <c r="K110" s="35">
        <f t="shared" si="12"/>
        <v>0</v>
      </c>
      <c r="L110" s="35">
        <f t="shared" si="12"/>
        <v>0</v>
      </c>
      <c r="M110" s="35">
        <f t="shared" si="12"/>
        <v>0</v>
      </c>
      <c r="N110" s="35">
        <f t="shared" si="12"/>
        <v>0</v>
      </c>
      <c r="O110" s="35">
        <f t="shared" si="12"/>
        <v>0</v>
      </c>
      <c r="P110" s="35">
        <f t="shared" si="11"/>
        <v>0</v>
      </c>
    </row>
    <row r="111" spans="2:16" hidden="1">
      <c r="B111" s="31"/>
      <c r="C111" s="27"/>
      <c r="D111" s="27"/>
      <c r="E111" s="27"/>
      <c r="F111" s="27"/>
      <c r="G111" s="27"/>
      <c r="H111" s="27">
        <f t="shared" si="10"/>
        <v>0</v>
      </c>
      <c r="I111" s="35">
        <f t="shared" si="13"/>
        <v>0</v>
      </c>
      <c r="J111" s="51"/>
      <c r="K111" s="35">
        <f t="shared" si="12"/>
        <v>0</v>
      </c>
      <c r="L111" s="35">
        <f t="shared" si="12"/>
        <v>0</v>
      </c>
      <c r="M111" s="35">
        <f t="shared" si="12"/>
        <v>0</v>
      </c>
      <c r="N111" s="35">
        <f t="shared" si="12"/>
        <v>0</v>
      </c>
      <c r="O111" s="35">
        <f t="shared" si="12"/>
        <v>0</v>
      </c>
      <c r="P111" s="35">
        <f t="shared" si="11"/>
        <v>0</v>
      </c>
    </row>
    <row r="112" spans="2:16" hidden="1">
      <c r="B112" s="31"/>
      <c r="C112" s="27"/>
      <c r="D112" s="27"/>
      <c r="E112" s="27"/>
      <c r="F112" s="27"/>
      <c r="G112" s="27"/>
      <c r="H112" s="27">
        <f t="shared" si="10"/>
        <v>0</v>
      </c>
      <c r="I112" s="35">
        <f t="shared" si="13"/>
        <v>0</v>
      </c>
      <c r="J112" s="51"/>
      <c r="K112" s="35">
        <f t="shared" si="12"/>
        <v>0</v>
      </c>
      <c r="L112" s="35">
        <f t="shared" si="12"/>
        <v>0</v>
      </c>
      <c r="M112" s="35">
        <f t="shared" si="12"/>
        <v>0</v>
      </c>
      <c r="N112" s="35">
        <f t="shared" si="12"/>
        <v>0</v>
      </c>
      <c r="O112" s="35">
        <f t="shared" si="12"/>
        <v>0</v>
      </c>
      <c r="P112" s="35">
        <f t="shared" si="11"/>
        <v>0</v>
      </c>
    </row>
    <row r="113" spans="2:16" hidden="1">
      <c r="B113" s="31"/>
      <c r="C113" s="27"/>
      <c r="D113" s="27"/>
      <c r="E113" s="27"/>
      <c r="F113" s="27"/>
      <c r="G113" s="27"/>
      <c r="H113" s="27">
        <f t="shared" si="10"/>
        <v>0</v>
      </c>
      <c r="I113" s="35">
        <f t="shared" si="13"/>
        <v>0</v>
      </c>
      <c r="J113" s="51"/>
      <c r="K113" s="35">
        <f t="shared" si="12"/>
        <v>0</v>
      </c>
      <c r="L113" s="35">
        <f t="shared" si="12"/>
        <v>0</v>
      </c>
      <c r="M113" s="35">
        <f t="shared" si="12"/>
        <v>0</v>
      </c>
      <c r="N113" s="35">
        <f t="shared" si="12"/>
        <v>0</v>
      </c>
      <c r="O113" s="35">
        <f t="shared" si="12"/>
        <v>0</v>
      </c>
      <c r="P113" s="35">
        <f t="shared" si="11"/>
        <v>0</v>
      </c>
    </row>
    <row r="114" spans="2:16" hidden="1">
      <c r="B114" s="31"/>
      <c r="C114" s="27"/>
      <c r="D114" s="27"/>
      <c r="E114" s="27"/>
      <c r="F114" s="27"/>
      <c r="G114" s="27"/>
      <c r="H114" s="27">
        <f t="shared" si="10"/>
        <v>0</v>
      </c>
      <c r="I114" s="35">
        <f t="shared" si="13"/>
        <v>0</v>
      </c>
      <c r="J114" s="51"/>
      <c r="K114" s="35">
        <f t="shared" si="12"/>
        <v>0</v>
      </c>
      <c r="L114" s="35">
        <f t="shared" si="12"/>
        <v>0</v>
      </c>
      <c r="M114" s="35">
        <f t="shared" si="12"/>
        <v>0</v>
      </c>
      <c r="N114" s="35">
        <f t="shared" si="12"/>
        <v>0</v>
      </c>
      <c r="O114" s="35">
        <f t="shared" si="12"/>
        <v>0</v>
      </c>
      <c r="P114" s="35">
        <f t="shared" si="11"/>
        <v>0</v>
      </c>
    </row>
    <row r="115" spans="2:16" hidden="1">
      <c r="B115" s="31"/>
      <c r="C115" s="27"/>
      <c r="D115" s="27"/>
      <c r="E115" s="27"/>
      <c r="F115" s="27"/>
      <c r="G115" s="27"/>
      <c r="H115" s="27">
        <f t="shared" si="10"/>
        <v>0</v>
      </c>
      <c r="I115" s="35">
        <f t="shared" si="13"/>
        <v>0</v>
      </c>
      <c r="J115" s="51"/>
      <c r="K115" s="35">
        <f t="shared" si="12"/>
        <v>0</v>
      </c>
      <c r="L115" s="35">
        <f t="shared" si="12"/>
        <v>0</v>
      </c>
      <c r="M115" s="35">
        <f t="shared" si="12"/>
        <v>0</v>
      </c>
      <c r="N115" s="35">
        <f t="shared" si="12"/>
        <v>0</v>
      </c>
      <c r="O115" s="35">
        <f t="shared" si="12"/>
        <v>0</v>
      </c>
      <c r="P115" s="35">
        <f t="shared" si="11"/>
        <v>0</v>
      </c>
    </row>
    <row r="116" spans="2:16" hidden="1">
      <c r="B116" s="31"/>
      <c r="C116" s="27"/>
      <c r="D116" s="27"/>
      <c r="E116" s="27"/>
      <c r="F116" s="27"/>
      <c r="G116" s="27"/>
      <c r="H116" s="27">
        <f t="shared" si="10"/>
        <v>0</v>
      </c>
      <c r="I116" s="35">
        <f t="shared" si="13"/>
        <v>0</v>
      </c>
      <c r="J116" s="51"/>
      <c r="K116" s="35">
        <f t="shared" si="12"/>
        <v>0</v>
      </c>
      <c r="L116" s="35">
        <f t="shared" si="12"/>
        <v>0</v>
      </c>
      <c r="M116" s="35">
        <f t="shared" si="12"/>
        <v>0</v>
      </c>
      <c r="N116" s="35">
        <f t="shared" si="12"/>
        <v>0</v>
      </c>
      <c r="O116" s="35">
        <f t="shared" si="12"/>
        <v>0</v>
      </c>
      <c r="P116" s="35">
        <f t="shared" si="11"/>
        <v>0</v>
      </c>
    </row>
    <row r="117" spans="2:16" hidden="1">
      <c r="B117" s="31"/>
      <c r="C117" s="27"/>
      <c r="D117" s="27"/>
      <c r="E117" s="27"/>
      <c r="F117" s="27"/>
      <c r="G117" s="27"/>
      <c r="H117" s="27">
        <f t="shared" si="10"/>
        <v>0</v>
      </c>
      <c r="I117" s="35">
        <f t="shared" si="13"/>
        <v>0</v>
      </c>
      <c r="J117" s="51"/>
      <c r="K117" s="35">
        <f t="shared" si="12"/>
        <v>0</v>
      </c>
      <c r="L117" s="35">
        <f t="shared" si="12"/>
        <v>0</v>
      </c>
      <c r="M117" s="35">
        <f t="shared" si="12"/>
        <v>0</v>
      </c>
      <c r="N117" s="35">
        <f t="shared" si="12"/>
        <v>0</v>
      </c>
      <c r="O117" s="35">
        <f t="shared" si="12"/>
        <v>0</v>
      </c>
      <c r="P117" s="35">
        <f t="shared" si="11"/>
        <v>0</v>
      </c>
    </row>
    <row r="118" spans="2:16" hidden="1">
      <c r="B118" s="31"/>
      <c r="C118" s="27"/>
      <c r="D118" s="27"/>
      <c r="E118" s="27"/>
      <c r="F118" s="27"/>
      <c r="G118" s="27"/>
      <c r="H118" s="27">
        <f t="shared" si="10"/>
        <v>0</v>
      </c>
      <c r="I118" s="35">
        <f t="shared" si="13"/>
        <v>0</v>
      </c>
      <c r="J118" s="51"/>
      <c r="K118" s="35">
        <f t="shared" si="12"/>
        <v>0</v>
      </c>
      <c r="L118" s="35">
        <f t="shared" si="12"/>
        <v>0</v>
      </c>
      <c r="M118" s="35">
        <f t="shared" si="12"/>
        <v>0</v>
      </c>
      <c r="N118" s="35">
        <f t="shared" si="12"/>
        <v>0</v>
      </c>
      <c r="O118" s="35">
        <f t="shared" si="12"/>
        <v>0</v>
      </c>
      <c r="P118" s="35">
        <f t="shared" si="11"/>
        <v>0</v>
      </c>
    </row>
    <row r="119" spans="2:16" hidden="1">
      <c r="B119" s="31"/>
      <c r="C119" s="27"/>
      <c r="D119" s="27"/>
      <c r="E119" s="27"/>
      <c r="F119" s="27"/>
      <c r="G119" s="27"/>
      <c r="H119" s="27">
        <f t="shared" si="10"/>
        <v>0</v>
      </c>
      <c r="I119" s="35">
        <f t="shared" si="13"/>
        <v>0</v>
      </c>
      <c r="J119" s="51"/>
      <c r="K119" s="35">
        <f t="shared" si="12"/>
        <v>0</v>
      </c>
      <c r="L119" s="35">
        <f t="shared" si="12"/>
        <v>0</v>
      </c>
      <c r="M119" s="35">
        <f t="shared" si="12"/>
        <v>0</v>
      </c>
      <c r="N119" s="35">
        <f t="shared" si="12"/>
        <v>0</v>
      </c>
      <c r="O119" s="35">
        <f t="shared" si="12"/>
        <v>0</v>
      </c>
      <c r="P119" s="35">
        <f t="shared" si="11"/>
        <v>0</v>
      </c>
    </row>
    <row r="120" spans="2:16" hidden="1">
      <c r="B120" s="31"/>
      <c r="C120" s="27"/>
      <c r="D120" s="27"/>
      <c r="E120" s="27"/>
      <c r="F120" s="27"/>
      <c r="G120" s="27"/>
      <c r="H120" s="27">
        <f t="shared" si="10"/>
        <v>0</v>
      </c>
      <c r="I120" s="35">
        <f t="shared" si="13"/>
        <v>0</v>
      </c>
      <c r="J120" s="51"/>
      <c r="K120" s="35">
        <f t="shared" si="12"/>
        <v>0</v>
      </c>
      <c r="L120" s="35">
        <f t="shared" si="12"/>
        <v>0</v>
      </c>
      <c r="M120" s="35">
        <f t="shared" si="12"/>
        <v>0</v>
      </c>
      <c r="N120" s="35">
        <f t="shared" si="12"/>
        <v>0</v>
      </c>
      <c r="O120" s="35">
        <f t="shared" si="12"/>
        <v>0</v>
      </c>
      <c r="P120" s="35">
        <f t="shared" si="11"/>
        <v>0</v>
      </c>
    </row>
    <row r="121" spans="2:16" hidden="1">
      <c r="B121" s="31"/>
      <c r="C121" s="27"/>
      <c r="D121" s="27"/>
      <c r="E121" s="27"/>
      <c r="F121" s="27"/>
      <c r="G121" s="27"/>
      <c r="H121" s="27">
        <f t="shared" si="10"/>
        <v>0</v>
      </c>
      <c r="I121" s="49">
        <f t="shared" si="13"/>
        <v>0</v>
      </c>
      <c r="J121" s="51"/>
      <c r="K121" s="35">
        <f t="shared" si="12"/>
        <v>0</v>
      </c>
      <c r="L121" s="35">
        <f t="shared" si="12"/>
        <v>0</v>
      </c>
      <c r="M121" s="35">
        <f t="shared" si="12"/>
        <v>0</v>
      </c>
      <c r="N121" s="35">
        <f t="shared" si="12"/>
        <v>0</v>
      </c>
      <c r="O121" s="35">
        <f t="shared" si="12"/>
        <v>0</v>
      </c>
      <c r="P121" s="35">
        <f t="shared" si="11"/>
        <v>0</v>
      </c>
    </row>
    <row r="122" spans="2:16" hidden="1">
      <c r="B122" s="31"/>
      <c r="C122" s="27"/>
      <c r="D122" s="27"/>
      <c r="E122" s="27"/>
      <c r="F122" s="27"/>
      <c r="G122" s="27"/>
      <c r="H122" s="27">
        <f t="shared" si="10"/>
        <v>0</v>
      </c>
      <c r="I122" s="49">
        <f t="shared" si="13"/>
        <v>0</v>
      </c>
      <c r="J122" s="51"/>
      <c r="K122" s="35">
        <f t="shared" si="12"/>
        <v>0</v>
      </c>
      <c r="L122" s="35">
        <f t="shared" si="12"/>
        <v>0</v>
      </c>
      <c r="M122" s="35">
        <f t="shared" si="12"/>
        <v>0</v>
      </c>
      <c r="N122" s="35">
        <f t="shared" si="12"/>
        <v>0</v>
      </c>
      <c r="O122" s="35">
        <f t="shared" si="12"/>
        <v>0</v>
      </c>
      <c r="P122" s="35">
        <f t="shared" si="11"/>
        <v>0</v>
      </c>
    </row>
    <row r="123" spans="2:16" hidden="1">
      <c r="B123" s="31"/>
      <c r="C123" s="27"/>
      <c r="D123" s="27"/>
      <c r="E123" s="27"/>
      <c r="F123" s="27"/>
      <c r="G123" s="27"/>
      <c r="H123" s="27">
        <f t="shared" si="10"/>
        <v>0</v>
      </c>
      <c r="I123" s="49">
        <f t="shared" si="13"/>
        <v>0</v>
      </c>
      <c r="J123" s="51"/>
      <c r="K123" s="35">
        <f t="shared" si="12"/>
        <v>0</v>
      </c>
      <c r="L123" s="35">
        <f t="shared" si="12"/>
        <v>0</v>
      </c>
      <c r="M123" s="35">
        <f t="shared" si="12"/>
        <v>0</v>
      </c>
      <c r="N123" s="35">
        <f t="shared" si="12"/>
        <v>0</v>
      </c>
      <c r="O123" s="35">
        <f t="shared" si="12"/>
        <v>0</v>
      </c>
      <c r="P123" s="35">
        <f t="shared" si="11"/>
        <v>0</v>
      </c>
    </row>
    <row r="124" spans="2:16" hidden="1">
      <c r="B124" s="31"/>
      <c r="C124" s="27"/>
      <c r="D124" s="27"/>
      <c r="E124" s="27"/>
      <c r="F124" s="27"/>
      <c r="G124" s="27"/>
      <c r="H124" s="27">
        <f t="shared" si="10"/>
        <v>0</v>
      </c>
      <c r="I124" s="35">
        <f t="shared" si="13"/>
        <v>0</v>
      </c>
      <c r="J124" s="51"/>
      <c r="K124" s="35">
        <f t="shared" si="12"/>
        <v>0</v>
      </c>
      <c r="L124" s="35">
        <f t="shared" si="12"/>
        <v>0</v>
      </c>
      <c r="M124" s="35">
        <f t="shared" si="12"/>
        <v>0</v>
      </c>
      <c r="N124" s="35">
        <f t="shared" si="12"/>
        <v>0</v>
      </c>
      <c r="O124" s="35">
        <f t="shared" si="12"/>
        <v>0</v>
      </c>
      <c r="P124" s="35">
        <f t="shared" si="11"/>
        <v>0</v>
      </c>
    </row>
    <row r="125" spans="2:16" hidden="1">
      <c r="B125" s="31"/>
      <c r="C125" s="27"/>
      <c r="D125" s="27"/>
      <c r="E125" s="27"/>
      <c r="F125" s="27"/>
      <c r="G125" s="27"/>
      <c r="H125" s="27">
        <f t="shared" si="10"/>
        <v>0</v>
      </c>
      <c r="I125" s="35">
        <f t="shared" si="13"/>
        <v>0</v>
      </c>
      <c r="J125" s="51"/>
      <c r="K125" s="35">
        <f t="shared" si="12"/>
        <v>0</v>
      </c>
      <c r="L125" s="35">
        <f t="shared" si="12"/>
        <v>0</v>
      </c>
      <c r="M125" s="35">
        <f t="shared" si="12"/>
        <v>0</v>
      </c>
      <c r="N125" s="35">
        <f t="shared" si="12"/>
        <v>0</v>
      </c>
      <c r="O125" s="35">
        <f t="shared" si="12"/>
        <v>0</v>
      </c>
      <c r="P125" s="35">
        <f t="shared" si="11"/>
        <v>0</v>
      </c>
    </row>
    <row r="126" spans="2:16" hidden="1">
      <c r="B126" s="31"/>
      <c r="C126" s="27"/>
      <c r="D126" s="27"/>
      <c r="E126" s="27"/>
      <c r="F126" s="27"/>
      <c r="G126" s="27"/>
      <c r="H126" s="27">
        <f t="shared" si="10"/>
        <v>0</v>
      </c>
      <c r="I126" s="35">
        <f t="shared" si="13"/>
        <v>0</v>
      </c>
      <c r="J126" s="51"/>
      <c r="K126" s="35">
        <f t="shared" si="12"/>
        <v>0</v>
      </c>
      <c r="L126" s="35">
        <f t="shared" si="12"/>
        <v>0</v>
      </c>
      <c r="M126" s="35">
        <f t="shared" si="12"/>
        <v>0</v>
      </c>
      <c r="N126" s="35">
        <f t="shared" si="12"/>
        <v>0</v>
      </c>
      <c r="O126" s="35">
        <f t="shared" si="12"/>
        <v>0</v>
      </c>
      <c r="P126" s="35">
        <f t="shared" si="11"/>
        <v>0</v>
      </c>
    </row>
    <row r="127" spans="2:16" hidden="1">
      <c r="B127" s="31"/>
      <c r="C127" s="27"/>
      <c r="D127" s="27"/>
      <c r="E127" s="27"/>
      <c r="F127" s="27"/>
      <c r="G127" s="27"/>
      <c r="H127" s="27">
        <f t="shared" si="10"/>
        <v>0</v>
      </c>
      <c r="I127" s="49">
        <f t="shared" si="13"/>
        <v>0</v>
      </c>
      <c r="J127" s="51"/>
      <c r="K127" s="35">
        <f t="shared" si="12"/>
        <v>0</v>
      </c>
      <c r="L127" s="35">
        <f t="shared" si="12"/>
        <v>0</v>
      </c>
      <c r="M127" s="35">
        <f t="shared" si="12"/>
        <v>0</v>
      </c>
      <c r="N127" s="35">
        <f t="shared" si="12"/>
        <v>0</v>
      </c>
      <c r="O127" s="35">
        <f t="shared" si="12"/>
        <v>0</v>
      </c>
      <c r="P127" s="35">
        <f t="shared" si="11"/>
        <v>0</v>
      </c>
    </row>
    <row r="128" spans="2:16" hidden="1">
      <c r="B128" s="31"/>
      <c r="C128" s="27"/>
      <c r="D128" s="27"/>
      <c r="E128" s="27"/>
      <c r="F128" s="27"/>
      <c r="G128" s="27"/>
      <c r="H128" s="27">
        <f t="shared" si="10"/>
        <v>0</v>
      </c>
      <c r="I128" s="49">
        <f t="shared" si="13"/>
        <v>0</v>
      </c>
      <c r="J128" s="51"/>
      <c r="K128" s="35">
        <f t="shared" si="12"/>
        <v>0</v>
      </c>
      <c r="L128" s="35">
        <f t="shared" si="12"/>
        <v>0</v>
      </c>
      <c r="M128" s="35">
        <f t="shared" si="12"/>
        <v>0</v>
      </c>
      <c r="N128" s="35">
        <f t="shared" si="12"/>
        <v>0</v>
      </c>
      <c r="O128" s="35">
        <f t="shared" si="12"/>
        <v>0</v>
      </c>
      <c r="P128" s="35">
        <f t="shared" si="11"/>
        <v>0</v>
      </c>
    </row>
    <row r="129" spans="2:16" hidden="1">
      <c r="B129" s="31"/>
      <c r="C129" s="27"/>
      <c r="D129" s="27"/>
      <c r="E129" s="27"/>
      <c r="F129" s="27"/>
      <c r="G129" s="27"/>
      <c r="H129" s="27">
        <f t="shared" si="10"/>
        <v>0</v>
      </c>
      <c r="I129" s="49">
        <f t="shared" si="13"/>
        <v>0</v>
      </c>
      <c r="J129" s="51"/>
      <c r="K129" s="35">
        <f t="shared" si="12"/>
        <v>0</v>
      </c>
      <c r="L129" s="35">
        <f t="shared" si="12"/>
        <v>0</v>
      </c>
      <c r="M129" s="35">
        <f t="shared" si="12"/>
        <v>0</v>
      </c>
      <c r="N129" s="35">
        <f t="shared" si="12"/>
        <v>0</v>
      </c>
      <c r="O129" s="35">
        <f t="shared" si="12"/>
        <v>0</v>
      </c>
      <c r="P129" s="35">
        <f t="shared" si="11"/>
        <v>0</v>
      </c>
    </row>
    <row r="130" spans="2:16" hidden="1">
      <c r="B130" s="31"/>
      <c r="C130" s="27"/>
      <c r="D130" s="27"/>
      <c r="E130" s="27"/>
      <c r="F130" s="27"/>
      <c r="G130" s="27"/>
      <c r="H130" s="27">
        <f t="shared" si="10"/>
        <v>0</v>
      </c>
      <c r="I130" s="49">
        <f t="shared" si="13"/>
        <v>0</v>
      </c>
      <c r="J130" s="51"/>
      <c r="K130" s="35">
        <f t="shared" si="12"/>
        <v>0</v>
      </c>
      <c r="L130" s="35">
        <f t="shared" si="12"/>
        <v>0</v>
      </c>
      <c r="M130" s="35">
        <f t="shared" si="12"/>
        <v>0</v>
      </c>
      <c r="N130" s="35">
        <f t="shared" si="12"/>
        <v>0</v>
      </c>
      <c r="O130" s="35">
        <f t="shared" si="12"/>
        <v>0</v>
      </c>
      <c r="P130" s="35">
        <f t="shared" si="11"/>
        <v>0</v>
      </c>
    </row>
    <row r="131" spans="2:16" hidden="1">
      <c r="B131" s="31"/>
      <c r="C131" s="27"/>
      <c r="D131" s="27"/>
      <c r="E131" s="27"/>
      <c r="F131" s="27"/>
      <c r="G131" s="27"/>
      <c r="H131" s="27">
        <f t="shared" si="10"/>
        <v>0</v>
      </c>
      <c r="I131" s="49">
        <f t="shared" si="13"/>
        <v>0</v>
      </c>
      <c r="J131" s="51"/>
      <c r="K131" s="35">
        <f t="shared" si="12"/>
        <v>0</v>
      </c>
      <c r="L131" s="35">
        <f t="shared" si="12"/>
        <v>0</v>
      </c>
      <c r="M131" s="35">
        <f t="shared" si="12"/>
        <v>0</v>
      </c>
      <c r="N131" s="35">
        <f t="shared" si="12"/>
        <v>0</v>
      </c>
      <c r="O131" s="35">
        <f t="shared" si="12"/>
        <v>0</v>
      </c>
      <c r="P131" s="35">
        <f t="shared" si="11"/>
        <v>0</v>
      </c>
    </row>
    <row r="132" spans="2:16" hidden="1">
      <c r="B132" s="31"/>
      <c r="C132" s="27"/>
      <c r="D132" s="27"/>
      <c r="E132" s="27"/>
      <c r="F132" s="27"/>
      <c r="G132" s="27"/>
      <c r="H132" s="27">
        <f t="shared" si="10"/>
        <v>0</v>
      </c>
      <c r="I132" s="49">
        <f t="shared" si="13"/>
        <v>0</v>
      </c>
      <c r="J132" s="51"/>
      <c r="K132" s="35">
        <f t="shared" si="12"/>
        <v>0</v>
      </c>
      <c r="L132" s="35">
        <f t="shared" si="12"/>
        <v>0</v>
      </c>
      <c r="M132" s="35">
        <f t="shared" si="12"/>
        <v>0</v>
      </c>
      <c r="N132" s="35">
        <f t="shared" si="12"/>
        <v>0</v>
      </c>
      <c r="O132" s="35">
        <f t="shared" si="12"/>
        <v>0</v>
      </c>
      <c r="P132" s="35">
        <f t="shared" si="11"/>
        <v>0</v>
      </c>
    </row>
    <row r="133" spans="2:16" hidden="1">
      <c r="B133" s="31"/>
      <c r="C133" s="27"/>
      <c r="D133" s="27"/>
      <c r="E133" s="27"/>
      <c r="F133" s="27"/>
      <c r="G133" s="27"/>
      <c r="H133" s="27">
        <f t="shared" si="10"/>
        <v>0</v>
      </c>
      <c r="I133" s="35">
        <f t="shared" si="13"/>
        <v>0</v>
      </c>
      <c r="J133" s="51"/>
      <c r="K133" s="35">
        <f t="shared" si="12"/>
        <v>0</v>
      </c>
      <c r="L133" s="35">
        <f t="shared" si="12"/>
        <v>0</v>
      </c>
      <c r="M133" s="35">
        <f t="shared" si="12"/>
        <v>0</v>
      </c>
      <c r="N133" s="35">
        <f t="shared" si="12"/>
        <v>0</v>
      </c>
      <c r="O133" s="35">
        <f t="shared" si="12"/>
        <v>0</v>
      </c>
      <c r="P133" s="35">
        <f t="shared" si="11"/>
        <v>0</v>
      </c>
    </row>
    <row r="134" spans="2:16" hidden="1">
      <c r="B134" s="31"/>
      <c r="C134" s="27"/>
      <c r="D134" s="27"/>
      <c r="E134" s="27"/>
      <c r="F134" s="27"/>
      <c r="G134" s="27"/>
      <c r="H134" s="27">
        <f t="shared" si="10"/>
        <v>0</v>
      </c>
      <c r="I134" s="35">
        <f t="shared" si="13"/>
        <v>0</v>
      </c>
      <c r="J134" s="51"/>
      <c r="K134" s="35">
        <f t="shared" si="12"/>
        <v>0</v>
      </c>
      <c r="L134" s="35">
        <f t="shared" si="12"/>
        <v>0</v>
      </c>
      <c r="M134" s="35">
        <f t="shared" si="12"/>
        <v>0</v>
      </c>
      <c r="N134" s="35">
        <f t="shared" si="12"/>
        <v>0</v>
      </c>
      <c r="O134" s="35">
        <f t="shared" si="12"/>
        <v>0</v>
      </c>
      <c r="P134" s="35">
        <f t="shared" si="11"/>
        <v>0</v>
      </c>
    </row>
    <row r="135" spans="2:16" hidden="1">
      <c r="B135" s="31"/>
      <c r="C135" s="27"/>
      <c r="D135" s="27"/>
      <c r="E135" s="27"/>
      <c r="F135" s="27"/>
      <c r="G135" s="27"/>
      <c r="H135" s="27">
        <f t="shared" si="10"/>
        <v>0</v>
      </c>
      <c r="I135" s="35">
        <f t="shared" si="13"/>
        <v>0</v>
      </c>
      <c r="J135" s="51"/>
      <c r="K135" s="35">
        <f t="shared" si="12"/>
        <v>0</v>
      </c>
      <c r="L135" s="35">
        <f t="shared" si="12"/>
        <v>0</v>
      </c>
      <c r="M135" s="35">
        <f t="shared" si="12"/>
        <v>0</v>
      </c>
      <c r="N135" s="35">
        <f t="shared" si="12"/>
        <v>0</v>
      </c>
      <c r="O135" s="35">
        <f t="shared" si="12"/>
        <v>0</v>
      </c>
      <c r="P135" s="35">
        <f t="shared" si="11"/>
        <v>0</v>
      </c>
    </row>
    <row r="136" spans="2:16" hidden="1">
      <c r="B136" s="31"/>
      <c r="C136" s="27"/>
      <c r="D136" s="27"/>
      <c r="E136" s="27"/>
      <c r="F136" s="27"/>
      <c r="G136" s="27"/>
      <c r="H136" s="27">
        <f t="shared" si="10"/>
        <v>0</v>
      </c>
      <c r="I136" s="35">
        <f t="shared" si="13"/>
        <v>0</v>
      </c>
      <c r="J136" s="51"/>
      <c r="K136" s="35">
        <f t="shared" ref="K136:O157" si="14">C136*$I136</f>
        <v>0</v>
      </c>
      <c r="L136" s="35">
        <f t="shared" si="14"/>
        <v>0</v>
      </c>
      <c r="M136" s="35">
        <f t="shared" si="14"/>
        <v>0</v>
      </c>
      <c r="N136" s="35">
        <f t="shared" si="14"/>
        <v>0</v>
      </c>
      <c r="O136" s="35">
        <f t="shared" si="14"/>
        <v>0</v>
      </c>
      <c r="P136" s="35">
        <f t="shared" si="11"/>
        <v>0</v>
      </c>
    </row>
    <row r="137" spans="2:16" hidden="1">
      <c r="B137" s="55"/>
      <c r="C137" s="56"/>
      <c r="D137" s="56"/>
      <c r="E137" s="56"/>
      <c r="F137" s="56"/>
      <c r="G137" s="56"/>
      <c r="H137" s="27">
        <f t="shared" si="10"/>
        <v>0</v>
      </c>
      <c r="I137" s="35">
        <f t="shared" si="13"/>
        <v>0</v>
      </c>
      <c r="J137" s="51"/>
      <c r="K137" s="35">
        <f t="shared" si="14"/>
        <v>0</v>
      </c>
      <c r="L137" s="35">
        <f t="shared" si="14"/>
        <v>0</v>
      </c>
      <c r="M137" s="35">
        <f t="shared" si="14"/>
        <v>0</v>
      </c>
      <c r="N137" s="35">
        <f t="shared" si="14"/>
        <v>0</v>
      </c>
      <c r="O137" s="35">
        <f t="shared" si="14"/>
        <v>0</v>
      </c>
      <c r="P137" s="35">
        <f t="shared" si="11"/>
        <v>0</v>
      </c>
    </row>
    <row r="138" spans="2:16" hidden="1">
      <c r="B138" s="55"/>
      <c r="C138" s="56"/>
      <c r="D138" s="56"/>
      <c r="E138" s="56"/>
      <c r="F138" s="56"/>
      <c r="G138" s="56"/>
      <c r="H138" s="27">
        <f t="shared" si="10"/>
        <v>0</v>
      </c>
      <c r="I138" s="35">
        <f t="shared" si="13"/>
        <v>0</v>
      </c>
      <c r="J138" s="51"/>
      <c r="K138" s="35">
        <f t="shared" si="14"/>
        <v>0</v>
      </c>
      <c r="L138" s="35">
        <f t="shared" si="14"/>
        <v>0</v>
      </c>
      <c r="M138" s="35">
        <f t="shared" si="14"/>
        <v>0</v>
      </c>
      <c r="N138" s="35">
        <f t="shared" si="14"/>
        <v>0</v>
      </c>
      <c r="O138" s="35">
        <f t="shared" si="14"/>
        <v>0</v>
      </c>
      <c r="P138" s="35">
        <f t="shared" si="11"/>
        <v>0</v>
      </c>
    </row>
    <row r="139" spans="2:16" hidden="1">
      <c r="B139" s="55"/>
      <c r="C139" s="56"/>
      <c r="D139" s="56"/>
      <c r="E139" s="56"/>
      <c r="F139" s="56"/>
      <c r="G139" s="56"/>
      <c r="H139" s="27">
        <f t="shared" ref="H139:H157" si="15">SUM(C139:G139)</f>
        <v>0</v>
      </c>
      <c r="I139" s="35">
        <f t="shared" si="13"/>
        <v>0</v>
      </c>
      <c r="J139" s="51"/>
      <c r="K139" s="35">
        <f t="shared" si="14"/>
        <v>0</v>
      </c>
      <c r="L139" s="35">
        <f t="shared" si="14"/>
        <v>0</v>
      </c>
      <c r="M139" s="35">
        <f t="shared" si="14"/>
        <v>0</v>
      </c>
      <c r="N139" s="35">
        <f t="shared" si="14"/>
        <v>0</v>
      </c>
      <c r="O139" s="35">
        <f t="shared" si="14"/>
        <v>0</v>
      </c>
      <c r="P139" s="35">
        <f t="shared" ref="P139:P157" si="16">SUM(K139:O139)</f>
        <v>0</v>
      </c>
    </row>
    <row r="140" spans="2:16" hidden="1">
      <c r="B140" s="55"/>
      <c r="C140" s="56"/>
      <c r="D140" s="56"/>
      <c r="E140" s="56"/>
      <c r="F140" s="56"/>
      <c r="G140" s="56"/>
      <c r="H140" s="27">
        <f t="shared" si="15"/>
        <v>0</v>
      </c>
      <c r="I140" s="35">
        <f t="shared" si="13"/>
        <v>0</v>
      </c>
      <c r="J140" s="51"/>
      <c r="K140" s="35">
        <f t="shared" si="14"/>
        <v>0</v>
      </c>
      <c r="L140" s="35">
        <f t="shared" si="14"/>
        <v>0</v>
      </c>
      <c r="M140" s="35">
        <f t="shared" si="14"/>
        <v>0</v>
      </c>
      <c r="N140" s="35">
        <f t="shared" si="14"/>
        <v>0</v>
      </c>
      <c r="O140" s="35">
        <f t="shared" si="14"/>
        <v>0</v>
      </c>
      <c r="P140" s="35">
        <f t="shared" si="16"/>
        <v>0</v>
      </c>
    </row>
    <row r="141" spans="2:16" hidden="1">
      <c r="B141" s="55"/>
      <c r="C141" s="56"/>
      <c r="D141" s="56"/>
      <c r="E141" s="56"/>
      <c r="F141" s="56"/>
      <c r="G141" s="56"/>
      <c r="H141" s="27">
        <f t="shared" si="15"/>
        <v>0</v>
      </c>
      <c r="I141" s="35">
        <f t="shared" si="13"/>
        <v>0</v>
      </c>
      <c r="J141" s="51"/>
      <c r="K141" s="35">
        <f t="shared" si="14"/>
        <v>0</v>
      </c>
      <c r="L141" s="35">
        <f t="shared" si="14"/>
        <v>0</v>
      </c>
      <c r="M141" s="35">
        <f t="shared" si="14"/>
        <v>0</v>
      </c>
      <c r="N141" s="35">
        <f t="shared" si="14"/>
        <v>0</v>
      </c>
      <c r="O141" s="35">
        <f t="shared" si="14"/>
        <v>0</v>
      </c>
      <c r="P141" s="35">
        <f t="shared" si="16"/>
        <v>0</v>
      </c>
    </row>
    <row r="142" spans="2:16" hidden="1">
      <c r="B142" s="55"/>
      <c r="C142" s="56"/>
      <c r="D142" s="56"/>
      <c r="E142" s="56"/>
      <c r="F142" s="56"/>
      <c r="G142" s="56"/>
      <c r="H142" s="27">
        <f t="shared" si="15"/>
        <v>0</v>
      </c>
      <c r="I142" s="35">
        <f t="shared" si="13"/>
        <v>0</v>
      </c>
      <c r="J142" s="51"/>
      <c r="K142" s="35">
        <f t="shared" si="14"/>
        <v>0</v>
      </c>
      <c r="L142" s="35">
        <f t="shared" si="14"/>
        <v>0</v>
      </c>
      <c r="M142" s="35">
        <f t="shared" si="14"/>
        <v>0</v>
      </c>
      <c r="N142" s="35">
        <f t="shared" si="14"/>
        <v>0</v>
      </c>
      <c r="O142" s="35">
        <f t="shared" si="14"/>
        <v>0</v>
      </c>
      <c r="P142" s="35">
        <f t="shared" si="16"/>
        <v>0</v>
      </c>
    </row>
    <row r="143" spans="2:16" hidden="1">
      <c r="B143" s="55"/>
      <c r="C143" s="56"/>
      <c r="D143" s="56"/>
      <c r="E143" s="56"/>
      <c r="F143" s="56"/>
      <c r="G143" s="56"/>
      <c r="H143" s="27">
        <f t="shared" si="15"/>
        <v>0</v>
      </c>
      <c r="I143" s="35">
        <f t="shared" si="13"/>
        <v>0</v>
      </c>
      <c r="J143" s="51"/>
      <c r="K143" s="35">
        <f t="shared" si="14"/>
        <v>0</v>
      </c>
      <c r="L143" s="35">
        <f t="shared" si="14"/>
        <v>0</v>
      </c>
      <c r="M143" s="35">
        <f t="shared" si="14"/>
        <v>0</v>
      </c>
      <c r="N143" s="35">
        <f t="shared" si="14"/>
        <v>0</v>
      </c>
      <c r="O143" s="35">
        <f t="shared" si="14"/>
        <v>0</v>
      </c>
      <c r="P143" s="35">
        <f t="shared" si="16"/>
        <v>0</v>
      </c>
    </row>
    <row r="144" spans="2:16" hidden="1">
      <c r="B144" s="55"/>
      <c r="C144" s="56"/>
      <c r="D144" s="56"/>
      <c r="E144" s="56"/>
      <c r="F144" s="56"/>
      <c r="G144" s="56"/>
      <c r="H144" s="27">
        <f t="shared" si="15"/>
        <v>0</v>
      </c>
      <c r="I144" s="49">
        <f t="shared" si="13"/>
        <v>0</v>
      </c>
      <c r="J144" s="51"/>
      <c r="K144" s="35">
        <f t="shared" si="14"/>
        <v>0</v>
      </c>
      <c r="L144" s="35">
        <f t="shared" si="14"/>
        <v>0</v>
      </c>
      <c r="M144" s="35">
        <f t="shared" si="14"/>
        <v>0</v>
      </c>
      <c r="N144" s="35">
        <f t="shared" si="14"/>
        <v>0</v>
      </c>
      <c r="O144" s="35">
        <f t="shared" si="14"/>
        <v>0</v>
      </c>
      <c r="P144" s="35">
        <f t="shared" si="16"/>
        <v>0</v>
      </c>
    </row>
    <row r="145" spans="2:16" hidden="1">
      <c r="B145" s="55"/>
      <c r="C145" s="56"/>
      <c r="D145" s="56"/>
      <c r="E145" s="56"/>
      <c r="F145" s="56"/>
      <c r="G145" s="56"/>
      <c r="H145" s="27">
        <f t="shared" si="15"/>
        <v>0</v>
      </c>
      <c r="I145" s="49">
        <f t="shared" si="13"/>
        <v>0</v>
      </c>
      <c r="J145" s="51"/>
      <c r="K145" s="35">
        <f t="shared" si="14"/>
        <v>0</v>
      </c>
      <c r="L145" s="35">
        <f t="shared" si="14"/>
        <v>0</v>
      </c>
      <c r="M145" s="35">
        <f t="shared" si="14"/>
        <v>0</v>
      </c>
      <c r="N145" s="35">
        <f t="shared" si="14"/>
        <v>0</v>
      </c>
      <c r="O145" s="35">
        <f t="shared" si="14"/>
        <v>0</v>
      </c>
      <c r="P145" s="35">
        <f t="shared" si="16"/>
        <v>0</v>
      </c>
    </row>
    <row r="146" spans="2:16" hidden="1">
      <c r="B146" s="55"/>
      <c r="C146" s="56"/>
      <c r="D146" s="56"/>
      <c r="E146" s="56"/>
      <c r="F146" s="56"/>
      <c r="G146" s="56"/>
      <c r="H146" s="27">
        <f t="shared" si="15"/>
        <v>0</v>
      </c>
      <c r="I146" s="49">
        <f t="shared" si="13"/>
        <v>0</v>
      </c>
      <c r="J146" s="51"/>
      <c r="K146" s="35">
        <f t="shared" si="14"/>
        <v>0</v>
      </c>
      <c r="L146" s="35">
        <f t="shared" si="14"/>
        <v>0</v>
      </c>
      <c r="M146" s="35">
        <f t="shared" si="14"/>
        <v>0</v>
      </c>
      <c r="N146" s="35">
        <f t="shared" si="14"/>
        <v>0</v>
      </c>
      <c r="O146" s="35">
        <f t="shared" si="14"/>
        <v>0</v>
      </c>
      <c r="P146" s="35">
        <f t="shared" si="16"/>
        <v>0</v>
      </c>
    </row>
    <row r="147" spans="2:16" hidden="1">
      <c r="B147" s="55"/>
      <c r="C147" s="56"/>
      <c r="D147" s="56"/>
      <c r="E147" s="56"/>
      <c r="F147" s="56"/>
      <c r="G147" s="56"/>
      <c r="H147" s="27">
        <f t="shared" si="15"/>
        <v>0</v>
      </c>
      <c r="I147" s="35">
        <f t="shared" si="13"/>
        <v>0</v>
      </c>
      <c r="J147" s="51"/>
      <c r="K147" s="35">
        <f t="shared" si="14"/>
        <v>0</v>
      </c>
      <c r="L147" s="35">
        <f t="shared" si="14"/>
        <v>0</v>
      </c>
      <c r="M147" s="35">
        <f t="shared" si="14"/>
        <v>0</v>
      </c>
      <c r="N147" s="35">
        <f t="shared" si="14"/>
        <v>0</v>
      </c>
      <c r="O147" s="35">
        <f t="shared" si="14"/>
        <v>0</v>
      </c>
      <c r="P147" s="35">
        <f t="shared" si="16"/>
        <v>0</v>
      </c>
    </row>
    <row r="148" spans="2:16" hidden="1">
      <c r="B148" s="55"/>
      <c r="C148" s="56"/>
      <c r="D148" s="56"/>
      <c r="E148" s="56"/>
      <c r="F148" s="56"/>
      <c r="G148" s="56"/>
      <c r="H148" s="27">
        <f t="shared" si="15"/>
        <v>0</v>
      </c>
      <c r="I148" s="35">
        <f t="shared" si="13"/>
        <v>0</v>
      </c>
      <c r="J148" s="51"/>
      <c r="K148" s="35">
        <f t="shared" si="14"/>
        <v>0</v>
      </c>
      <c r="L148" s="35">
        <f t="shared" si="14"/>
        <v>0</v>
      </c>
      <c r="M148" s="35">
        <f t="shared" si="14"/>
        <v>0</v>
      </c>
      <c r="N148" s="35">
        <f t="shared" si="14"/>
        <v>0</v>
      </c>
      <c r="O148" s="35">
        <f t="shared" si="14"/>
        <v>0</v>
      </c>
      <c r="P148" s="35">
        <f t="shared" si="16"/>
        <v>0</v>
      </c>
    </row>
    <row r="149" spans="2:16" hidden="1">
      <c r="B149" s="55"/>
      <c r="C149" s="56"/>
      <c r="D149" s="56"/>
      <c r="E149" s="56"/>
      <c r="F149" s="56"/>
      <c r="G149" s="56"/>
      <c r="H149" s="27">
        <f t="shared" si="15"/>
        <v>0</v>
      </c>
      <c r="I149" s="35">
        <f t="shared" si="13"/>
        <v>0</v>
      </c>
      <c r="J149" s="51"/>
      <c r="K149" s="35">
        <f t="shared" si="14"/>
        <v>0</v>
      </c>
      <c r="L149" s="35">
        <f t="shared" si="14"/>
        <v>0</v>
      </c>
      <c r="M149" s="35">
        <f t="shared" si="14"/>
        <v>0</v>
      </c>
      <c r="N149" s="35">
        <f t="shared" si="14"/>
        <v>0</v>
      </c>
      <c r="O149" s="35">
        <f t="shared" si="14"/>
        <v>0</v>
      </c>
      <c r="P149" s="35">
        <f t="shared" si="16"/>
        <v>0</v>
      </c>
    </row>
    <row r="150" spans="2:16" hidden="1">
      <c r="B150" s="55"/>
      <c r="C150" s="56"/>
      <c r="D150" s="56"/>
      <c r="E150" s="56"/>
      <c r="F150" s="56"/>
      <c r="G150" s="56"/>
      <c r="H150" s="27">
        <f t="shared" si="15"/>
        <v>0</v>
      </c>
      <c r="I150" s="49">
        <f t="shared" si="13"/>
        <v>0</v>
      </c>
      <c r="J150" s="51"/>
      <c r="K150" s="35">
        <f t="shared" si="14"/>
        <v>0</v>
      </c>
      <c r="L150" s="35">
        <f t="shared" si="14"/>
        <v>0</v>
      </c>
      <c r="M150" s="35">
        <f t="shared" si="14"/>
        <v>0</v>
      </c>
      <c r="N150" s="35">
        <f t="shared" si="14"/>
        <v>0</v>
      </c>
      <c r="O150" s="35">
        <f t="shared" si="14"/>
        <v>0</v>
      </c>
      <c r="P150" s="35">
        <f t="shared" si="16"/>
        <v>0</v>
      </c>
    </row>
    <row r="151" spans="2:16" hidden="1">
      <c r="B151" s="55"/>
      <c r="C151" s="56"/>
      <c r="D151" s="56"/>
      <c r="E151" s="56"/>
      <c r="F151" s="56"/>
      <c r="G151" s="56"/>
      <c r="H151" s="27">
        <f t="shared" si="15"/>
        <v>0</v>
      </c>
      <c r="I151" s="49">
        <f t="shared" si="13"/>
        <v>0</v>
      </c>
      <c r="J151" s="51"/>
      <c r="K151" s="35">
        <f t="shared" si="14"/>
        <v>0</v>
      </c>
      <c r="L151" s="35">
        <f t="shared" si="14"/>
        <v>0</v>
      </c>
      <c r="M151" s="35">
        <f t="shared" si="14"/>
        <v>0</v>
      </c>
      <c r="N151" s="35">
        <f t="shared" si="14"/>
        <v>0</v>
      </c>
      <c r="O151" s="35">
        <f t="shared" si="14"/>
        <v>0</v>
      </c>
      <c r="P151" s="35">
        <f t="shared" si="16"/>
        <v>0</v>
      </c>
    </row>
    <row r="152" spans="2:16" hidden="1">
      <c r="B152" s="55"/>
      <c r="C152" s="56"/>
      <c r="D152" s="56"/>
      <c r="E152" s="56"/>
      <c r="F152" s="56"/>
      <c r="G152" s="56"/>
      <c r="H152" s="27">
        <f t="shared" si="15"/>
        <v>0</v>
      </c>
      <c r="I152" s="49">
        <f t="shared" si="13"/>
        <v>0</v>
      </c>
      <c r="J152" s="51"/>
      <c r="K152" s="35">
        <f t="shared" si="14"/>
        <v>0</v>
      </c>
      <c r="L152" s="35">
        <f t="shared" si="14"/>
        <v>0</v>
      </c>
      <c r="M152" s="35">
        <f t="shared" si="14"/>
        <v>0</v>
      </c>
      <c r="N152" s="35">
        <f t="shared" si="14"/>
        <v>0</v>
      </c>
      <c r="O152" s="35">
        <f t="shared" si="14"/>
        <v>0</v>
      </c>
      <c r="P152" s="35">
        <f t="shared" si="16"/>
        <v>0</v>
      </c>
    </row>
    <row r="153" spans="2:16" hidden="1">
      <c r="B153" s="55"/>
      <c r="C153" s="56"/>
      <c r="D153" s="56"/>
      <c r="E153" s="56"/>
      <c r="F153" s="56"/>
      <c r="G153" s="56"/>
      <c r="H153" s="27">
        <f t="shared" si="15"/>
        <v>0</v>
      </c>
      <c r="I153" s="49">
        <f t="shared" si="13"/>
        <v>0</v>
      </c>
      <c r="J153" s="51"/>
      <c r="K153" s="35">
        <f t="shared" si="14"/>
        <v>0</v>
      </c>
      <c r="L153" s="35">
        <f t="shared" si="14"/>
        <v>0</v>
      </c>
      <c r="M153" s="35">
        <f t="shared" si="14"/>
        <v>0</v>
      </c>
      <c r="N153" s="35">
        <f t="shared" si="14"/>
        <v>0</v>
      </c>
      <c r="O153" s="35">
        <f t="shared" si="14"/>
        <v>0</v>
      </c>
      <c r="P153" s="35">
        <f t="shared" si="16"/>
        <v>0</v>
      </c>
    </row>
    <row r="154" spans="2:16" hidden="1">
      <c r="B154" s="55"/>
      <c r="C154" s="56"/>
      <c r="D154" s="56"/>
      <c r="E154" s="56"/>
      <c r="F154" s="56"/>
      <c r="G154" s="56"/>
      <c r="H154" s="27">
        <f t="shared" si="15"/>
        <v>0</v>
      </c>
      <c r="I154" s="49">
        <f t="shared" si="13"/>
        <v>0</v>
      </c>
      <c r="J154" s="51"/>
      <c r="K154" s="35">
        <f t="shared" si="14"/>
        <v>0</v>
      </c>
      <c r="L154" s="35">
        <f t="shared" si="14"/>
        <v>0</v>
      </c>
      <c r="M154" s="35">
        <f t="shared" si="14"/>
        <v>0</v>
      </c>
      <c r="N154" s="35">
        <f t="shared" si="14"/>
        <v>0</v>
      </c>
      <c r="O154" s="35">
        <f t="shared" si="14"/>
        <v>0</v>
      </c>
      <c r="P154" s="35">
        <f t="shared" si="16"/>
        <v>0</v>
      </c>
    </row>
    <row r="155" spans="2:16" hidden="1">
      <c r="B155" s="55"/>
      <c r="C155" s="56"/>
      <c r="D155" s="56"/>
      <c r="E155" s="56"/>
      <c r="F155" s="56"/>
      <c r="G155" s="56"/>
      <c r="H155" s="27">
        <f t="shared" si="15"/>
        <v>0</v>
      </c>
      <c r="I155" s="49">
        <f t="shared" si="13"/>
        <v>0</v>
      </c>
      <c r="J155" s="51"/>
      <c r="K155" s="35">
        <f t="shared" si="14"/>
        <v>0</v>
      </c>
      <c r="L155" s="35">
        <f t="shared" si="14"/>
        <v>0</v>
      </c>
      <c r="M155" s="35">
        <f t="shared" si="14"/>
        <v>0</v>
      </c>
      <c r="N155" s="35">
        <f t="shared" si="14"/>
        <v>0</v>
      </c>
      <c r="O155" s="35">
        <f t="shared" si="14"/>
        <v>0</v>
      </c>
      <c r="P155" s="35">
        <f t="shared" si="16"/>
        <v>0</v>
      </c>
    </row>
    <row r="156" spans="2:16" hidden="1">
      <c r="B156" s="55"/>
      <c r="C156" s="56"/>
      <c r="D156" s="56"/>
      <c r="E156" s="56"/>
      <c r="F156" s="56"/>
      <c r="G156" s="56"/>
      <c r="H156" s="27">
        <f t="shared" si="15"/>
        <v>0</v>
      </c>
      <c r="I156" s="35">
        <f t="shared" si="13"/>
        <v>0</v>
      </c>
      <c r="J156" s="51"/>
      <c r="K156" s="35">
        <f t="shared" si="14"/>
        <v>0</v>
      </c>
      <c r="L156" s="35">
        <f t="shared" si="14"/>
        <v>0</v>
      </c>
      <c r="M156" s="35">
        <f t="shared" si="14"/>
        <v>0</v>
      </c>
      <c r="N156" s="35">
        <f t="shared" si="14"/>
        <v>0</v>
      </c>
      <c r="O156" s="35">
        <f t="shared" si="14"/>
        <v>0</v>
      </c>
      <c r="P156" s="35">
        <f t="shared" si="16"/>
        <v>0</v>
      </c>
    </row>
    <row r="157" spans="2:16" hidden="1">
      <c r="B157" s="55"/>
      <c r="C157" s="56"/>
      <c r="D157" s="56"/>
      <c r="E157" s="56"/>
      <c r="F157" s="56"/>
      <c r="G157" s="56"/>
      <c r="H157" s="27">
        <f t="shared" si="15"/>
        <v>0</v>
      </c>
      <c r="I157" s="35">
        <f t="shared" si="13"/>
        <v>0</v>
      </c>
      <c r="J157" s="51"/>
      <c r="K157" s="35">
        <f t="shared" si="14"/>
        <v>0</v>
      </c>
      <c r="L157" s="35">
        <f t="shared" si="14"/>
        <v>0</v>
      </c>
      <c r="M157" s="35">
        <f t="shared" si="14"/>
        <v>0</v>
      </c>
      <c r="N157" s="35">
        <f t="shared" si="14"/>
        <v>0</v>
      </c>
      <c r="O157" s="35">
        <f t="shared" si="14"/>
        <v>0</v>
      </c>
      <c r="P157" s="35">
        <f t="shared" si="16"/>
        <v>0</v>
      </c>
    </row>
    <row r="158" spans="2:16">
      <c r="I158" s="37" t="s">
        <v>123</v>
      </c>
      <c r="J158" s="38"/>
      <c r="K158" s="39">
        <f t="shared" ref="K158:P158" si="17">SUM(K3:K157)</f>
        <v>0</v>
      </c>
      <c r="L158" s="39">
        <f t="shared" si="17"/>
        <v>0</v>
      </c>
      <c r="M158" s="39">
        <f t="shared" si="17"/>
        <v>0</v>
      </c>
      <c r="N158" s="39">
        <f t="shared" si="17"/>
        <v>0</v>
      </c>
      <c r="O158" s="39">
        <f t="shared" si="17"/>
        <v>0</v>
      </c>
      <c r="P158" s="40">
        <f t="shared" si="17"/>
        <v>0</v>
      </c>
    </row>
  </sheetData>
  <mergeCells count="1">
    <mergeCell ref="C1:G1"/>
  </mergeCells>
  <conditionalFormatting sqref="H20:H21 J20:P21 H22:P46 H53:P157 P47:P52 H3:P19">
    <cfRule type="cellIs" dxfId="1" priority="2" operator="equal">
      <formula>0</formula>
    </cfRule>
  </conditionalFormatting>
  <conditionalFormatting sqref="G47:O52">
    <cfRule type="cellIs" dxfId="0" priority="1" operator="equal">
      <formula>0</formula>
    </cfRule>
  </conditionalFormatting>
  <printOptions headings="1" gridLines="1"/>
  <pageMargins left="0.7" right="0.7" top="0.75" bottom="0.75" header="0.3" footer="0.3"/>
  <pageSetup paperSize="9" orientation="landscape" horizontalDpi="0" verticalDpi="0"/>
  <headerFooter>
    <oddHeader>&amp;A</oddHeader>
    <oddFooter>Page &amp;P of &amp;N</oddFooter>
  </headerFooter>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5D824-E5C8-EC4D-9EFB-2E2120533F3C}">
  <sheetPr codeName="Sheet3">
    <tabColor rgb="FFC39BB0"/>
    <pageSetUpPr fitToPage="1"/>
  </sheetPr>
  <dimension ref="A1:L29"/>
  <sheetViews>
    <sheetView workbookViewId="0"/>
  </sheetViews>
  <sheetFormatPr defaultColWidth="8.85546875" defaultRowHeight="15"/>
  <cols>
    <col min="1" max="1" width="46.7109375" customWidth="1"/>
    <col min="2" max="4" width="20.85546875" customWidth="1"/>
    <col min="5" max="5" width="3" customWidth="1"/>
    <col min="6" max="6" width="16.42578125" customWidth="1"/>
    <col min="7" max="9" width="10.85546875" customWidth="1"/>
    <col min="12" max="12" width="17.85546875" customWidth="1"/>
  </cols>
  <sheetData>
    <row r="1" spans="1:12" ht="15.75">
      <c r="A1" s="3" t="s">
        <v>348</v>
      </c>
      <c r="C1" s="3"/>
      <c r="D1" s="3"/>
      <c r="E1" s="3"/>
      <c r="F1" s="3"/>
      <c r="G1" s="3"/>
      <c r="H1" s="3"/>
    </row>
    <row r="2" spans="1:12">
      <c r="A2" s="7" t="s">
        <v>0</v>
      </c>
      <c r="B2" s="7"/>
    </row>
    <row r="3" spans="1:12">
      <c r="A3" s="7"/>
      <c r="B3" s="7"/>
    </row>
    <row r="4" spans="1:12" ht="24" customHeight="1" thickBot="1">
      <c r="A4" s="11" t="s">
        <v>388</v>
      </c>
      <c r="B4" s="61"/>
    </row>
    <row r="6" spans="1:12" ht="15.75" thickBot="1"/>
    <row r="7" spans="1:12" ht="26.25" customHeight="1">
      <c r="A7" s="237" t="s">
        <v>160</v>
      </c>
      <c r="B7" s="234" t="s">
        <v>162</v>
      </c>
      <c r="C7" s="235"/>
      <c r="D7" s="236"/>
    </row>
    <row r="8" spans="1:12" ht="26.25" customHeight="1" thickBot="1">
      <c r="A8" s="238"/>
      <c r="B8" s="59" t="s">
        <v>380</v>
      </c>
      <c r="C8" s="57" t="s">
        <v>381</v>
      </c>
      <c r="D8" s="57" t="s">
        <v>382</v>
      </c>
      <c r="F8" s="64" t="s">
        <v>165</v>
      </c>
      <c r="G8" s="65"/>
      <c r="H8" s="65"/>
      <c r="I8" s="65"/>
    </row>
    <row r="9" spans="1:12" ht="24.95" customHeight="1" thickBot="1">
      <c r="A9" s="60" t="s">
        <v>368</v>
      </c>
      <c r="B9" s="156">
        <f>SoftwareCosts!B8</f>
        <v>5000000</v>
      </c>
      <c r="C9" s="157">
        <f>SoftwareCosts!B13</f>
        <v>1000000</v>
      </c>
      <c r="D9" s="157">
        <f>SoftwareCosts!B17</f>
        <v>250000</v>
      </c>
      <c r="E9" s="13"/>
      <c r="F9" s="57"/>
      <c r="G9" s="57" t="s">
        <v>1</v>
      </c>
      <c r="H9" s="57" t="s">
        <v>166</v>
      </c>
      <c r="I9" s="57" t="s">
        <v>2</v>
      </c>
      <c r="J9" s="13"/>
      <c r="K9" s="13"/>
      <c r="L9" s="13"/>
    </row>
    <row r="10" spans="1:12" ht="32.1" customHeight="1" thickBot="1">
      <c r="A10" s="62" t="s">
        <v>369</v>
      </c>
      <c r="B10" s="157">
        <f>SoftwareCosts!$B$27</f>
        <v>3000000</v>
      </c>
      <c r="C10" s="157">
        <f>SoftwareCosts!$B$28</f>
        <v>1500000</v>
      </c>
      <c r="D10" s="157">
        <f>SoftwareCosts!$B$29</f>
        <v>750000</v>
      </c>
      <c r="E10" s="13"/>
      <c r="F10" s="63" t="s">
        <v>336</v>
      </c>
      <c r="G10" s="158">
        <f t="shared" ref="G10:I10" si="0">B15</f>
        <v>14606200</v>
      </c>
      <c r="H10" s="158">
        <f t="shared" si="0"/>
        <v>4637500</v>
      </c>
      <c r="I10" s="158">
        <f t="shared" si="0"/>
        <v>1870400</v>
      </c>
      <c r="J10" s="13"/>
      <c r="K10" s="13"/>
      <c r="L10" s="13"/>
    </row>
    <row r="11" spans="1:12" ht="24.95" customHeight="1">
      <c r="A11" s="62" t="s">
        <v>18</v>
      </c>
      <c r="B11" s="157">
        <f>InfraCosts!I14</f>
        <v>55000</v>
      </c>
      <c r="C11" s="157">
        <f>InfraCosts!J14</f>
        <v>45000</v>
      </c>
      <c r="D11" s="157">
        <f>InfraCosts!K14</f>
        <v>35000</v>
      </c>
      <c r="E11" s="13"/>
      <c r="F11" s="169" t="s">
        <v>167</v>
      </c>
      <c r="G11" s="170">
        <f>OpsCosts!K9</f>
        <v>1000000</v>
      </c>
      <c r="H11" s="170">
        <f>OpsCosts!L9</f>
        <v>200000</v>
      </c>
      <c r="I11" s="170">
        <f>OpsCosts!M9</f>
        <v>50000</v>
      </c>
      <c r="J11" s="13"/>
      <c r="K11" s="13"/>
      <c r="L11" s="13"/>
    </row>
    <row r="12" spans="1:12" ht="24.95" customHeight="1">
      <c r="A12" s="62" t="s">
        <v>370</v>
      </c>
      <c r="B12" s="157">
        <f>InfraCosts!I13</f>
        <v>150000</v>
      </c>
      <c r="C12" s="157">
        <f>InfraCosts!J13</f>
        <v>110000</v>
      </c>
      <c r="D12" s="157">
        <f>InfraCosts!K13</f>
        <v>60000</v>
      </c>
      <c r="E12" s="13"/>
      <c r="F12" s="63" t="s">
        <v>337</v>
      </c>
      <c r="G12" s="66">
        <f>OpsCosts!K15</f>
        <v>850000</v>
      </c>
      <c r="H12" s="66">
        <f>OpsCosts!L15</f>
        <v>405000</v>
      </c>
      <c r="I12" s="66">
        <f>OpsCosts!M15</f>
        <v>175000</v>
      </c>
      <c r="J12" s="13"/>
      <c r="K12" s="13"/>
      <c r="L12" s="13"/>
    </row>
    <row r="13" spans="1:12" ht="38.25">
      <c r="A13" s="216" t="s">
        <v>371</v>
      </c>
      <c r="B13" s="157">
        <f>PrepCosts!D11</f>
        <v>2228000</v>
      </c>
      <c r="C13" s="157">
        <f>PrepCosts!E11</f>
        <v>657500</v>
      </c>
      <c r="D13" s="157">
        <f>PrepCosts!F11</f>
        <v>241000</v>
      </c>
      <c r="E13" s="13"/>
      <c r="F13" s="63"/>
      <c r="G13" s="66"/>
      <c r="H13" s="66"/>
      <c r="I13" s="66"/>
      <c r="J13" s="13"/>
      <c r="K13" s="13"/>
      <c r="L13" s="13"/>
    </row>
    <row r="14" spans="1:12" ht="24.95" customHeight="1">
      <c r="A14" s="62" t="s">
        <v>163</v>
      </c>
      <c r="B14" s="157">
        <f>SUM(B9:B13)*B19</f>
        <v>4173200</v>
      </c>
      <c r="C14" s="157">
        <f t="shared" ref="C14:D14" si="1">SUM(C9:C13)*C19</f>
        <v>1325000</v>
      </c>
      <c r="D14" s="157">
        <f t="shared" si="1"/>
        <v>534400</v>
      </c>
      <c r="E14" s="13"/>
      <c r="F14" s="13"/>
      <c r="G14" s="13"/>
      <c r="H14" s="13"/>
      <c r="I14" s="13"/>
      <c r="J14" s="13"/>
      <c r="K14" s="13"/>
      <c r="L14" s="13"/>
    </row>
    <row r="15" spans="1:12" ht="20.100000000000001" customHeight="1">
      <c r="A15" s="58" t="s">
        <v>333</v>
      </c>
      <c r="B15" s="175">
        <f>SUM(B9:B14)</f>
        <v>14606200</v>
      </c>
      <c r="C15" s="175">
        <f>SUM(C9:C14)</f>
        <v>4637500</v>
      </c>
      <c r="D15" s="175">
        <f>SUM(D9:D14)</f>
        <v>1870400</v>
      </c>
      <c r="E15" s="15"/>
      <c r="F15" s="15"/>
      <c r="G15" s="15"/>
      <c r="H15" s="15"/>
      <c r="I15" s="15"/>
      <c r="J15" s="15"/>
      <c r="K15" s="15"/>
      <c r="L15" s="15"/>
    </row>
    <row r="16" spans="1:12" ht="20.100000000000001" customHeight="1">
      <c r="A16" s="58" t="s">
        <v>161</v>
      </c>
      <c r="B16" s="176">
        <f>OpsCosts!K13</f>
        <v>600000</v>
      </c>
      <c r="C16" s="176">
        <f>OpsCosts!L13</f>
        <v>300000</v>
      </c>
      <c r="D16" s="176">
        <f>OpsCosts!M13</f>
        <v>150000</v>
      </c>
      <c r="E16" s="2"/>
      <c r="F16" s="2"/>
      <c r="G16" s="2"/>
      <c r="H16" s="2"/>
      <c r="I16" s="2"/>
      <c r="J16" s="2"/>
      <c r="K16" s="2"/>
      <c r="L16" s="2"/>
    </row>
    <row r="17" spans="1:12">
      <c r="A17" s="12"/>
      <c r="B17" s="2"/>
      <c r="C17" s="104"/>
      <c r="D17" s="2"/>
      <c r="E17" s="2"/>
      <c r="F17" s="2"/>
      <c r="G17" s="2"/>
      <c r="H17" s="2"/>
      <c r="I17" s="2"/>
      <c r="J17" s="2"/>
      <c r="K17" s="2"/>
      <c r="L17" s="2"/>
    </row>
    <row r="18" spans="1:12">
      <c r="A18" s="12"/>
      <c r="B18" s="2"/>
      <c r="C18" s="2"/>
      <c r="D18" s="2"/>
      <c r="E18" s="2"/>
      <c r="F18" s="2"/>
      <c r="G18" s="2"/>
      <c r="H18" s="2"/>
      <c r="I18" s="2"/>
      <c r="J18" s="2"/>
      <c r="K18" s="2"/>
      <c r="L18" s="2"/>
    </row>
    <row r="19" spans="1:12">
      <c r="A19" s="12" t="s">
        <v>164</v>
      </c>
      <c r="B19" s="177">
        <v>0.4</v>
      </c>
      <c r="C19" s="177">
        <v>0.4</v>
      </c>
      <c r="D19" s="177">
        <v>0.4</v>
      </c>
      <c r="E19" s="2"/>
      <c r="F19" s="2"/>
      <c r="G19" s="2"/>
      <c r="H19" s="2"/>
      <c r="I19" s="2"/>
      <c r="J19" s="2"/>
      <c r="K19" s="2"/>
      <c r="L19" s="2"/>
    </row>
    <row r="20" spans="1:12">
      <c r="A20" s="12"/>
      <c r="B20" s="2"/>
      <c r="C20" s="2"/>
      <c r="D20" s="2"/>
      <c r="E20" s="2"/>
      <c r="F20" s="2"/>
      <c r="G20" s="2"/>
      <c r="H20" s="2"/>
      <c r="I20" s="2"/>
      <c r="J20" s="2"/>
      <c r="K20" s="2"/>
      <c r="L20" s="2"/>
    </row>
    <row r="21" spans="1:12">
      <c r="A21" s="12"/>
      <c r="B21" s="2"/>
      <c r="C21" s="2"/>
      <c r="D21" s="2"/>
      <c r="E21" s="2"/>
      <c r="F21" s="2"/>
      <c r="G21" s="2"/>
      <c r="H21" s="2"/>
      <c r="I21" s="2"/>
      <c r="J21" s="2"/>
      <c r="K21" s="2"/>
      <c r="L21" s="2"/>
    </row>
    <row r="22" spans="1:12">
      <c r="A22" s="12"/>
      <c r="B22" s="2"/>
      <c r="C22" s="2"/>
      <c r="D22" s="2"/>
      <c r="E22" s="2"/>
      <c r="F22" s="2"/>
      <c r="G22" s="2"/>
      <c r="H22" s="2"/>
      <c r="I22" s="2"/>
      <c r="J22" s="2"/>
      <c r="K22" s="2"/>
      <c r="L22" s="2"/>
    </row>
    <row r="23" spans="1:12">
      <c r="A23" s="12"/>
      <c r="B23" s="2"/>
      <c r="C23" s="2"/>
      <c r="D23" s="2"/>
      <c r="E23" s="2"/>
      <c r="F23" s="2"/>
      <c r="G23" s="2"/>
      <c r="H23" s="2"/>
      <c r="I23" s="2"/>
      <c r="J23" s="2"/>
      <c r="K23" s="2"/>
      <c r="L23" s="2"/>
    </row>
    <row r="24" spans="1:12">
      <c r="A24" s="12"/>
      <c r="B24" s="2"/>
      <c r="C24" s="2"/>
      <c r="D24" s="2"/>
      <c r="E24" s="2"/>
      <c r="F24" s="2"/>
      <c r="G24" s="2"/>
      <c r="H24" s="2"/>
      <c r="I24" s="2"/>
      <c r="J24" s="2"/>
      <c r="K24" s="2"/>
      <c r="L24" s="2"/>
    </row>
    <row r="25" spans="1:12">
      <c r="A25" s="12"/>
      <c r="B25" s="2"/>
      <c r="C25" s="2"/>
      <c r="D25" s="2"/>
      <c r="E25" s="2"/>
      <c r="F25" s="2"/>
      <c r="G25" s="2"/>
      <c r="H25" s="2"/>
      <c r="I25" s="2"/>
      <c r="J25" s="2"/>
      <c r="K25" s="2"/>
      <c r="L25" s="2"/>
    </row>
    <row r="26" spans="1:12">
      <c r="A26" s="12"/>
      <c r="B26" s="2"/>
      <c r="C26" s="2"/>
      <c r="D26" s="2"/>
      <c r="E26" s="2"/>
      <c r="F26" s="2"/>
      <c r="G26" s="2"/>
      <c r="H26" s="2"/>
      <c r="I26" s="2"/>
      <c r="J26" s="2"/>
      <c r="K26" s="2"/>
      <c r="L26" s="2"/>
    </row>
    <row r="27" spans="1:12">
      <c r="A27" s="12"/>
      <c r="B27" s="2"/>
      <c r="C27" s="2"/>
      <c r="D27" s="2"/>
      <c r="E27" s="2"/>
      <c r="F27" s="2"/>
      <c r="G27" s="2"/>
      <c r="H27" s="2"/>
      <c r="I27" s="2"/>
      <c r="J27" s="2"/>
      <c r="K27" s="2"/>
      <c r="L27" s="2"/>
    </row>
    <row r="28" spans="1:12">
      <c r="A28" s="12"/>
      <c r="B28" s="2"/>
      <c r="C28" s="2"/>
      <c r="D28" s="2"/>
      <c r="E28" s="2"/>
      <c r="F28" s="2"/>
      <c r="G28" s="2"/>
      <c r="H28" s="2"/>
      <c r="I28" s="2"/>
      <c r="J28" s="2"/>
      <c r="K28" s="2"/>
      <c r="L28" s="2"/>
    </row>
    <row r="29" spans="1:12">
      <c r="A29" s="12"/>
    </row>
  </sheetData>
  <mergeCells count="2">
    <mergeCell ref="B7:D7"/>
    <mergeCell ref="A7:A8"/>
  </mergeCells>
  <hyperlinks>
    <hyperlink ref="A2:B2" location="'Toolkit Menu'!A1" display="Return to Toolkit Menu" xr:uid="{7D656F5D-E1A4-0A41-B73B-82C207044EF7}"/>
  </hyperlinks>
  <pageMargins left="0.7" right="0.7" top="0.75" bottom="0.75" header="0.3" footer="0.3"/>
  <pageSetup paperSize="9" scale="69"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3AD96-7DDE-2A47-AA16-69DA791D6633}">
  <sheetPr>
    <tabColor rgb="FFC39BB0"/>
    <pageSetUpPr fitToPage="1"/>
  </sheetPr>
  <dimension ref="A1:L29"/>
  <sheetViews>
    <sheetView workbookViewId="0">
      <selection activeCell="A6" sqref="A6"/>
    </sheetView>
  </sheetViews>
  <sheetFormatPr defaultColWidth="8.85546875" defaultRowHeight="15"/>
  <cols>
    <col min="1" max="1" width="39.28515625" customWidth="1"/>
    <col min="2" max="4" width="15.85546875" customWidth="1"/>
    <col min="5" max="5" width="3" customWidth="1"/>
    <col min="6" max="6" width="18.85546875" customWidth="1"/>
    <col min="7" max="9" width="15.85546875" customWidth="1"/>
    <col min="10" max="10" width="5.140625" customWidth="1"/>
    <col min="11" max="11" width="38.28515625" customWidth="1"/>
    <col min="12" max="12" width="11.7109375" customWidth="1"/>
  </cols>
  <sheetData>
    <row r="1" spans="1:11" ht="15.75">
      <c r="A1" s="3" t="s">
        <v>349</v>
      </c>
      <c r="C1" s="3"/>
      <c r="D1" s="3"/>
      <c r="E1" s="3"/>
      <c r="F1" s="3"/>
      <c r="G1" s="3"/>
      <c r="H1" s="3"/>
    </row>
    <row r="2" spans="1:11">
      <c r="A2" s="7" t="s">
        <v>0</v>
      </c>
      <c r="B2" s="7"/>
    </row>
    <row r="3" spans="1:11">
      <c r="A3" s="7"/>
      <c r="B3" s="7"/>
    </row>
    <row r="4" spans="1:11">
      <c r="A4" s="217" t="s">
        <v>389</v>
      </c>
      <c r="B4" s="7"/>
    </row>
    <row r="5" spans="1:11">
      <c r="A5" s="215" t="s">
        <v>361</v>
      </c>
      <c r="B5" s="7"/>
    </row>
    <row r="6" spans="1:11" ht="30" customHeight="1"/>
    <row r="7" spans="1:11" ht="30" customHeight="1" thickBot="1">
      <c r="A7" s="11" t="s">
        <v>347</v>
      </c>
      <c r="F7" s="68" t="s">
        <v>387</v>
      </c>
      <c r="K7" s="182" t="s">
        <v>169</v>
      </c>
    </row>
    <row r="8" spans="1:11" ht="30" customHeight="1" thickBot="1">
      <c r="A8" s="75" t="s">
        <v>168</v>
      </c>
      <c r="B8" s="76" t="s">
        <v>182</v>
      </c>
      <c r="C8" s="77" t="s">
        <v>183</v>
      </c>
      <c r="D8" s="77" t="s">
        <v>184</v>
      </c>
      <c r="F8" s="57" t="s">
        <v>191</v>
      </c>
      <c r="G8" s="57" t="s">
        <v>187</v>
      </c>
      <c r="H8" s="57" t="s">
        <v>188</v>
      </c>
      <c r="I8" s="57" t="s">
        <v>189</v>
      </c>
      <c r="K8" s="159"/>
    </row>
    <row r="9" spans="1:11" ht="39.950000000000003" customHeight="1">
      <c r="A9" s="187" t="s">
        <v>185</v>
      </c>
      <c r="B9" s="180">
        <v>10</v>
      </c>
      <c r="C9" s="180">
        <v>5</v>
      </c>
      <c r="D9" s="180">
        <v>3</v>
      </c>
      <c r="E9" s="13"/>
      <c r="F9" s="239" t="s">
        <v>190</v>
      </c>
      <c r="G9" s="239"/>
      <c r="H9" s="239"/>
      <c r="I9" s="239"/>
      <c r="J9" s="66"/>
      <c r="K9" s="159"/>
    </row>
    <row r="10" spans="1:11" ht="39.950000000000003" customHeight="1">
      <c r="A10" s="178" t="s">
        <v>186</v>
      </c>
      <c r="B10" s="180">
        <v>10</v>
      </c>
      <c r="C10" s="180">
        <v>5</v>
      </c>
      <c r="D10" s="180">
        <v>3</v>
      </c>
      <c r="E10" s="13"/>
      <c r="F10" s="179" t="s">
        <v>380</v>
      </c>
      <c r="G10" s="180">
        <v>1</v>
      </c>
      <c r="H10" s="180">
        <v>1</v>
      </c>
      <c r="I10" s="180">
        <v>1</v>
      </c>
      <c r="K10" s="159"/>
    </row>
    <row r="11" spans="1:11" ht="39.950000000000003" customHeight="1">
      <c r="E11" s="13"/>
      <c r="F11" s="179" t="s">
        <v>381</v>
      </c>
      <c r="G11" s="181">
        <v>1</v>
      </c>
      <c r="H11" s="181">
        <v>1</v>
      </c>
      <c r="I11" s="181">
        <v>1</v>
      </c>
      <c r="J11" s="66"/>
      <c r="K11" s="159"/>
    </row>
    <row r="12" spans="1:11" ht="39.950000000000003" customHeight="1">
      <c r="F12" s="179" t="s">
        <v>382</v>
      </c>
      <c r="G12" s="181">
        <v>1</v>
      </c>
      <c r="H12" s="181">
        <v>1</v>
      </c>
      <c r="I12" s="181">
        <v>1</v>
      </c>
      <c r="K12" s="159"/>
    </row>
    <row r="13" spans="1:11" ht="39.950000000000003" customHeight="1">
      <c r="K13" s="159"/>
    </row>
    <row r="14" spans="1:11" ht="39.950000000000003" customHeight="1">
      <c r="K14" s="159"/>
    </row>
    <row r="15" spans="1:11" ht="39.950000000000003" customHeight="1">
      <c r="K15" s="159"/>
    </row>
    <row r="16" spans="1:11" ht="39.950000000000003" customHeight="1">
      <c r="K16" s="159"/>
    </row>
    <row r="17" spans="1:12" ht="39.950000000000003" customHeight="1">
      <c r="K17" s="159"/>
    </row>
    <row r="18" spans="1:12" ht="39.950000000000003" customHeight="1"/>
    <row r="19" spans="1:12" ht="39.950000000000003" customHeight="1"/>
    <row r="20" spans="1:12" ht="39.950000000000003" customHeight="1"/>
    <row r="27" spans="1:12">
      <c r="A27" s="12"/>
      <c r="B27" s="2"/>
      <c r="C27" s="2"/>
      <c r="D27" s="2"/>
      <c r="E27" s="2"/>
      <c r="J27" s="2"/>
      <c r="K27" s="2"/>
      <c r="L27" s="2"/>
    </row>
    <row r="28" spans="1:12">
      <c r="A28" s="12"/>
      <c r="B28" s="2"/>
      <c r="C28" s="2"/>
      <c r="D28" s="2"/>
      <c r="E28" s="2"/>
      <c r="J28" s="2"/>
      <c r="K28" s="2"/>
      <c r="L28" s="2"/>
    </row>
    <row r="29" spans="1:12">
      <c r="A29" s="12"/>
    </row>
  </sheetData>
  <mergeCells count="1">
    <mergeCell ref="F9:I9"/>
  </mergeCells>
  <hyperlinks>
    <hyperlink ref="A2:B2" location="'Toolkit Menu'!A1" display="Return to Toolkit Menu" xr:uid="{DC8240DD-96DB-5445-A50D-AF64B508FBB7}"/>
  </hyperlinks>
  <pageMargins left="0.7" right="0.7" top="0.75" bottom="0.75" header="0.3" footer="0.3"/>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0DE0E-7301-7B47-ADA2-1A7E266842E5}">
  <sheetPr>
    <tabColor rgb="FFC39BB0"/>
    <pageSetUpPr fitToPage="1"/>
  </sheetPr>
  <dimension ref="A1:M29"/>
  <sheetViews>
    <sheetView topLeftCell="A7" workbookViewId="0">
      <selection activeCell="E4" sqref="E4"/>
    </sheetView>
  </sheetViews>
  <sheetFormatPr defaultColWidth="8.85546875" defaultRowHeight="15"/>
  <cols>
    <col min="1" max="1" width="17.42578125" customWidth="1"/>
    <col min="2" max="3" width="15.85546875" customWidth="1"/>
    <col min="4" max="4" width="3.140625" customWidth="1"/>
    <col min="5" max="5" width="98.85546875" customWidth="1"/>
    <col min="6" max="6" width="3" customWidth="1"/>
    <col min="7" max="7" width="25.85546875" customWidth="1"/>
    <col min="8" max="10" width="15.85546875" customWidth="1"/>
    <col min="11" max="11" width="5.140625" customWidth="1"/>
    <col min="12" max="12" width="26.28515625" customWidth="1"/>
    <col min="13" max="13" width="11.7109375" customWidth="1"/>
  </cols>
  <sheetData>
    <row r="1" spans="1:13" ht="15.75">
      <c r="A1" s="3" t="s">
        <v>350</v>
      </c>
      <c r="C1" s="3"/>
      <c r="D1" s="3"/>
      <c r="E1" s="3"/>
      <c r="F1" s="3"/>
    </row>
    <row r="2" spans="1:13">
      <c r="A2" s="7" t="s">
        <v>0</v>
      </c>
      <c r="B2" s="7"/>
    </row>
    <row r="3" spans="1:13">
      <c r="A3" s="215" t="s">
        <v>390</v>
      </c>
      <c r="B3" s="7"/>
    </row>
    <row r="4" spans="1:13">
      <c r="A4" s="7"/>
      <c r="B4" s="7"/>
    </row>
    <row r="5" spans="1:13" ht="30" customHeight="1" thickBot="1">
      <c r="A5" s="11" t="s">
        <v>193</v>
      </c>
      <c r="B5" s="61"/>
    </row>
    <row r="6" spans="1:13" ht="30" customHeight="1">
      <c r="A6" s="69" t="s">
        <v>192</v>
      </c>
      <c r="B6" s="69" t="s">
        <v>195</v>
      </c>
      <c r="C6" s="69" t="s">
        <v>196</v>
      </c>
      <c r="D6" s="81" t="s">
        <v>194</v>
      </c>
      <c r="E6" s="69"/>
    </row>
    <row r="7" spans="1:13" ht="39.950000000000003" customHeight="1">
      <c r="A7" s="80"/>
      <c r="B7" s="82" t="s">
        <v>213</v>
      </c>
    </row>
    <row r="8" spans="1:13" ht="15" customHeight="1">
      <c r="A8" s="240" t="s">
        <v>380</v>
      </c>
      <c r="B8" s="242">
        <v>5000000</v>
      </c>
      <c r="C8" s="246" t="s">
        <v>202</v>
      </c>
      <c r="D8" s="72" t="s">
        <v>174</v>
      </c>
      <c r="E8" s="70" t="s">
        <v>197</v>
      </c>
      <c r="F8" s="13"/>
      <c r="M8" s="67"/>
    </row>
    <row r="9" spans="1:13" ht="15" customHeight="1">
      <c r="A9" s="241"/>
      <c r="B9" s="243"/>
      <c r="C9" s="245"/>
      <c r="D9" s="72" t="s">
        <v>174</v>
      </c>
      <c r="E9" s="70" t="s">
        <v>198</v>
      </c>
      <c r="F9" s="13"/>
      <c r="M9" s="67"/>
    </row>
    <row r="10" spans="1:13" ht="15" customHeight="1">
      <c r="A10" s="241"/>
      <c r="B10" s="243"/>
      <c r="C10" s="245"/>
      <c r="D10" s="72" t="s">
        <v>174</v>
      </c>
      <c r="E10" s="70" t="s">
        <v>199</v>
      </c>
      <c r="F10" s="13"/>
      <c r="M10" s="67"/>
    </row>
    <row r="11" spans="1:13" ht="15" customHeight="1">
      <c r="A11" s="241"/>
      <c r="B11" s="243"/>
      <c r="C11" s="245"/>
      <c r="D11" s="72" t="s">
        <v>174</v>
      </c>
      <c r="E11" s="70" t="s">
        <v>200</v>
      </c>
      <c r="F11" s="13"/>
      <c r="K11" s="66"/>
      <c r="M11" s="67"/>
    </row>
    <row r="12" spans="1:13" ht="15" customHeight="1">
      <c r="A12" s="249"/>
      <c r="B12" s="248"/>
      <c r="C12" s="247"/>
      <c r="D12" s="72" t="s">
        <v>174</v>
      </c>
      <c r="E12" s="70" t="s">
        <v>201</v>
      </c>
    </row>
    <row r="13" spans="1:13" ht="15" customHeight="1">
      <c r="A13" s="240" t="s">
        <v>381</v>
      </c>
      <c r="B13" s="242">
        <v>1000000</v>
      </c>
      <c r="C13" s="246" t="s">
        <v>207</v>
      </c>
      <c r="D13" s="72" t="s">
        <v>174</v>
      </c>
      <c r="E13" s="70" t="s">
        <v>203</v>
      </c>
    </row>
    <row r="14" spans="1:13" ht="15" customHeight="1">
      <c r="A14" s="241"/>
      <c r="B14" s="243"/>
      <c r="C14" s="245"/>
      <c r="D14" s="72" t="s">
        <v>174</v>
      </c>
      <c r="E14" s="70" t="s">
        <v>204</v>
      </c>
    </row>
    <row r="15" spans="1:13" ht="15" customHeight="1">
      <c r="A15" s="241"/>
      <c r="B15" s="243"/>
      <c r="C15" s="245"/>
      <c r="D15" s="72" t="s">
        <v>174</v>
      </c>
      <c r="E15" s="70" t="s">
        <v>205</v>
      </c>
    </row>
    <row r="16" spans="1:13" ht="15" customHeight="1">
      <c r="A16" s="249"/>
      <c r="B16" s="248"/>
      <c r="C16" s="247"/>
      <c r="D16" s="72" t="s">
        <v>174</v>
      </c>
      <c r="E16" s="70" t="s">
        <v>206</v>
      </c>
    </row>
    <row r="17" spans="1:13" ht="15" customHeight="1">
      <c r="A17" s="240" t="s">
        <v>382</v>
      </c>
      <c r="B17" s="242">
        <v>250000</v>
      </c>
      <c r="C17" s="244" t="s">
        <v>212</v>
      </c>
      <c r="D17" s="72" t="s">
        <v>174</v>
      </c>
      <c r="E17" s="70" t="s">
        <v>208</v>
      </c>
    </row>
    <row r="18" spans="1:13">
      <c r="A18" s="241"/>
      <c r="B18" s="243"/>
      <c r="C18" s="245"/>
      <c r="D18" s="72" t="s">
        <v>174</v>
      </c>
      <c r="E18" s="70" t="s">
        <v>372</v>
      </c>
    </row>
    <row r="19" spans="1:13">
      <c r="A19" s="241"/>
      <c r="B19" s="243"/>
      <c r="C19" s="245"/>
      <c r="D19" s="72" t="s">
        <v>174</v>
      </c>
      <c r="E19" s="70" t="s">
        <v>209</v>
      </c>
    </row>
    <row r="20" spans="1:13">
      <c r="A20" s="241"/>
      <c r="B20" s="243"/>
      <c r="C20" s="245"/>
      <c r="D20" s="72" t="s">
        <v>174</v>
      </c>
      <c r="E20" s="70" t="s">
        <v>210</v>
      </c>
      <c r="F20" s="2"/>
      <c r="K20" s="2"/>
      <c r="L20" s="2"/>
      <c r="M20" s="2"/>
    </row>
    <row r="21" spans="1:13">
      <c r="A21" s="241"/>
      <c r="B21" s="243"/>
      <c r="C21" s="245"/>
      <c r="D21" s="72" t="s">
        <v>174</v>
      </c>
      <c r="E21" s="70" t="s">
        <v>211</v>
      </c>
      <c r="F21" s="2"/>
      <c r="K21" s="2"/>
      <c r="L21" s="2"/>
      <c r="M21" s="2"/>
    </row>
    <row r="22" spans="1:13">
      <c r="A22" s="241"/>
      <c r="B22" s="243"/>
      <c r="C22" s="245"/>
      <c r="D22" s="72" t="s">
        <v>174</v>
      </c>
      <c r="E22" s="70" t="s">
        <v>373</v>
      </c>
      <c r="F22" s="2"/>
      <c r="K22" s="2"/>
      <c r="L22" s="2"/>
      <c r="M22" s="2"/>
    </row>
    <row r="23" spans="1:13">
      <c r="A23" s="12"/>
      <c r="B23" s="2"/>
      <c r="C23" s="2"/>
      <c r="D23" s="2"/>
      <c r="E23" s="70"/>
      <c r="F23" s="2"/>
      <c r="K23" s="2"/>
      <c r="L23" s="2"/>
      <c r="M23" s="2"/>
    </row>
    <row r="24" spans="1:13" ht="39.950000000000003" customHeight="1" thickBot="1">
      <c r="A24" s="11" t="s">
        <v>374</v>
      </c>
      <c r="B24" s="61"/>
      <c r="D24" s="2"/>
      <c r="E24" s="70"/>
      <c r="F24" s="2"/>
      <c r="K24" s="2"/>
      <c r="L24" s="2"/>
      <c r="M24" s="2"/>
    </row>
    <row r="25" spans="1:13" ht="30" customHeight="1">
      <c r="A25" s="107" t="s">
        <v>192</v>
      </c>
      <c r="B25" s="107" t="s">
        <v>195</v>
      </c>
      <c r="C25" s="106"/>
      <c r="D25" s="69"/>
      <c r="E25" s="69" t="s">
        <v>274</v>
      </c>
      <c r="F25" s="2"/>
      <c r="K25" s="2"/>
      <c r="L25" s="2"/>
      <c r="M25" s="2"/>
    </row>
    <row r="26" spans="1:13" ht="38.25">
      <c r="A26" s="80"/>
      <c r="B26" s="82" t="s">
        <v>213</v>
      </c>
      <c r="D26" s="2"/>
      <c r="E26" s="2"/>
      <c r="F26" s="2"/>
      <c r="K26" s="2"/>
      <c r="L26" s="2"/>
      <c r="M26" s="2"/>
    </row>
    <row r="27" spans="1:13" ht="39.950000000000003" customHeight="1">
      <c r="A27" s="98" t="s">
        <v>380</v>
      </c>
      <c r="B27" s="183">
        <v>3000000</v>
      </c>
      <c r="C27" s="100"/>
      <c r="D27" s="2"/>
      <c r="E27" s="105" t="s">
        <v>271</v>
      </c>
      <c r="F27" s="2"/>
      <c r="K27" s="2"/>
      <c r="L27" s="2"/>
      <c r="M27" s="2"/>
    </row>
    <row r="28" spans="1:13" ht="39.950000000000003" customHeight="1">
      <c r="A28" s="98" t="s">
        <v>381</v>
      </c>
      <c r="B28" s="183">
        <v>1500000</v>
      </c>
      <c r="C28" s="100"/>
      <c r="E28" s="105" t="s">
        <v>272</v>
      </c>
    </row>
    <row r="29" spans="1:13" ht="39.950000000000003" customHeight="1">
      <c r="A29" s="98" t="s">
        <v>382</v>
      </c>
      <c r="B29" s="183">
        <v>750000</v>
      </c>
      <c r="C29" s="99"/>
      <c r="E29" s="105" t="s">
        <v>273</v>
      </c>
    </row>
  </sheetData>
  <mergeCells count="9">
    <mergeCell ref="A17:A22"/>
    <mergeCell ref="B17:B22"/>
    <mergeCell ref="C17:C22"/>
    <mergeCell ref="C8:C12"/>
    <mergeCell ref="B8:B12"/>
    <mergeCell ref="A8:A12"/>
    <mergeCell ref="A13:A16"/>
    <mergeCell ref="B13:B16"/>
    <mergeCell ref="C13:C16"/>
  </mergeCells>
  <hyperlinks>
    <hyperlink ref="A2:B2" location="'Toolkit Menu'!A1" display="Return to Toolkit Menu" xr:uid="{BB26A7E8-59A9-FD43-BEBF-7528B14DC7DF}"/>
  </hyperlinks>
  <pageMargins left="0.7" right="0.7" top="0.75" bottom="0.75" header="0.3" footer="0.3"/>
  <pageSetup paperSize="9" scale="6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A55D3-4AF2-344A-AB66-A1CB35EA5EA1}">
  <sheetPr>
    <tabColor rgb="FFC39BB0"/>
    <pageSetUpPr fitToPage="1"/>
  </sheetPr>
  <dimension ref="A1:Q36"/>
  <sheetViews>
    <sheetView topLeftCell="A16" zoomScaleNormal="100" workbookViewId="0">
      <selection activeCell="A4" sqref="A4"/>
    </sheetView>
  </sheetViews>
  <sheetFormatPr defaultColWidth="8.85546875" defaultRowHeight="15"/>
  <cols>
    <col min="1" max="1" width="17.42578125" customWidth="1"/>
    <col min="2" max="4" width="15.85546875" customWidth="1"/>
    <col min="5" max="5" width="3.140625" customWidth="1"/>
    <col min="6" max="6" width="50.85546875" customWidth="1"/>
    <col min="7" max="7" width="3" customWidth="1"/>
    <col min="8" max="8" width="25.85546875" customWidth="1"/>
    <col min="9" max="11" width="15.85546875" customWidth="1"/>
    <col min="12" max="12" width="5.140625" customWidth="1"/>
    <col min="13" max="13" width="26.28515625" customWidth="1"/>
    <col min="14" max="14" width="11.7109375" customWidth="1"/>
    <col min="17" max="17" width="20.85546875" customWidth="1"/>
  </cols>
  <sheetData>
    <row r="1" spans="1:17" ht="15.75">
      <c r="A1" s="3" t="s">
        <v>24</v>
      </c>
      <c r="C1" s="3"/>
      <c r="D1" s="3"/>
      <c r="E1" s="3"/>
      <c r="F1" s="3"/>
      <c r="G1" s="3"/>
    </row>
    <row r="2" spans="1:17">
      <c r="A2" s="7" t="s">
        <v>0</v>
      </c>
      <c r="B2" s="7"/>
    </row>
    <row r="3" spans="1:17">
      <c r="A3" s="7"/>
      <c r="B3" s="7"/>
    </row>
    <row r="4" spans="1:17">
      <c r="A4" s="217" t="s">
        <v>389</v>
      </c>
      <c r="B4" s="218"/>
      <c r="C4" s="219"/>
    </row>
    <row r="5" spans="1:17" ht="15.75">
      <c r="A5" s="261" t="s">
        <v>352</v>
      </c>
      <c r="B5" s="261"/>
      <c r="C5" s="261"/>
      <c r="D5" s="261"/>
      <c r="E5" s="261"/>
      <c r="F5" s="261"/>
    </row>
    <row r="6" spans="1:17" ht="15.75">
      <c r="A6" s="261" t="s">
        <v>351</v>
      </c>
      <c r="B6" s="261"/>
      <c r="C6" s="261"/>
      <c r="D6" s="261"/>
      <c r="E6" s="261"/>
      <c r="F6" s="261"/>
    </row>
    <row r="7" spans="1:17" ht="30" customHeight="1">
      <c r="A7" s="1" t="s">
        <v>324</v>
      </c>
      <c r="B7" s="7"/>
      <c r="Q7" s="149" t="s">
        <v>323</v>
      </c>
    </row>
    <row r="8" spans="1:17" ht="30" customHeight="1">
      <c r="Q8" s="17">
        <v>1</v>
      </c>
    </row>
    <row r="9" spans="1:17" ht="30" customHeight="1"/>
    <row r="10" spans="1:17" ht="30" customHeight="1" thickBot="1">
      <c r="A10" s="11" t="s">
        <v>170</v>
      </c>
      <c r="B10" s="61"/>
    </row>
    <row r="11" spans="1:17" ht="30" customHeight="1">
      <c r="A11" s="256" t="s">
        <v>180</v>
      </c>
      <c r="B11" s="257"/>
      <c r="C11" s="257"/>
      <c r="D11" s="257"/>
      <c r="E11" s="257"/>
      <c r="F11" s="257"/>
      <c r="H11" s="68" t="s">
        <v>178</v>
      </c>
    </row>
    <row r="12" spans="1:17" ht="39.950000000000003" customHeight="1" thickBot="1">
      <c r="A12" s="188" t="s">
        <v>192</v>
      </c>
      <c r="B12" s="189" t="s">
        <v>171</v>
      </c>
      <c r="C12" s="189" t="s">
        <v>172</v>
      </c>
      <c r="D12" s="189" t="s">
        <v>173</v>
      </c>
      <c r="E12" s="190"/>
      <c r="F12" s="191"/>
      <c r="G12" s="13"/>
      <c r="H12" s="57"/>
      <c r="I12" s="57" t="s">
        <v>380</v>
      </c>
      <c r="J12" s="57" t="s">
        <v>381</v>
      </c>
      <c r="K12" s="57" t="s">
        <v>382</v>
      </c>
      <c r="N12" s="67"/>
    </row>
    <row r="13" spans="1:17" ht="39.950000000000003" customHeight="1" thickBot="1">
      <c r="A13" s="80" t="s">
        <v>380</v>
      </c>
      <c r="B13" s="184">
        <v>40000</v>
      </c>
      <c r="C13" s="184">
        <v>50000</v>
      </c>
      <c r="D13" s="184">
        <v>60000</v>
      </c>
      <c r="E13" s="72" t="s">
        <v>174</v>
      </c>
      <c r="F13" s="70" t="s">
        <v>375</v>
      </c>
      <c r="G13" s="13"/>
      <c r="H13" s="193" t="s">
        <v>179</v>
      </c>
      <c r="I13" s="160">
        <f>IF(Q8=1,(B13*OfficeSize!I10)+(C13*OfficeSize!H10)+(D13*OfficeSize!G10),(B19*OfficeSize!I10)+(C19*OfficeSize!H10)+(D19*OfficeSize!G10))</f>
        <v>150000</v>
      </c>
      <c r="J13" s="160">
        <f>IF(Q8=1,(B14*OfficeSize!I11)+(InfraCosts!C14*OfficeSize!H11)+(InfraCosts!D14*OfficeSize!G11),(B20*OfficeSize!I11)+(InfraCosts!C20*OfficeSize!H11)+(InfraCosts!D20*OfficeSize!G11))</f>
        <v>110000</v>
      </c>
      <c r="K13" s="160">
        <f>IF(Q8=1,(B15*OfficeSize!I12)+(InfraCosts!C15*OfficeSize!H12)+(InfraCosts!D15*OfficeSize!G12),(B21*OfficeSize!I12)+(InfraCosts!C21*OfficeSize!H12)+(InfraCosts!D21*OfficeSize!G12))</f>
        <v>60000</v>
      </c>
      <c r="L13" s="66"/>
      <c r="N13" s="67"/>
    </row>
    <row r="14" spans="1:17" ht="39.950000000000003" customHeight="1" thickBot="1">
      <c r="A14" s="80" t="s">
        <v>381</v>
      </c>
      <c r="B14" s="184">
        <v>30000</v>
      </c>
      <c r="C14" s="184">
        <v>35000</v>
      </c>
      <c r="D14" s="184">
        <v>45000</v>
      </c>
      <c r="E14" s="72" t="s">
        <v>174</v>
      </c>
      <c r="F14" s="70" t="s">
        <v>175</v>
      </c>
      <c r="G14" s="13"/>
      <c r="H14" s="194" t="s">
        <v>18</v>
      </c>
      <c r="I14" s="160">
        <f>(OfficeSize!I10*InfraCosts!B27)+(OfficeSize!H10*InfraCosts!C27)+(OfficeSize!G10*InfraCosts!D27)</f>
        <v>55000</v>
      </c>
      <c r="J14" s="160">
        <f>(OfficeSize!I11*InfraCosts!B30)+(OfficeSize!H11*InfraCosts!C30)+(OfficeSize!I11*InfraCosts!D30)</f>
        <v>45000</v>
      </c>
      <c r="K14" s="160">
        <f>(OfficeSize!I12*InfraCosts!B33)+(OfficeSize!H12*InfraCosts!C33)+(OfficeSize!G12*InfraCosts!D33)</f>
        <v>35000</v>
      </c>
      <c r="N14" s="67"/>
    </row>
    <row r="15" spans="1:17" ht="39.950000000000003" customHeight="1">
      <c r="A15" s="80" t="s">
        <v>382</v>
      </c>
      <c r="B15" s="184">
        <v>10000</v>
      </c>
      <c r="C15" s="184">
        <v>20000</v>
      </c>
      <c r="D15" s="184">
        <v>30000</v>
      </c>
      <c r="E15" s="72" t="s">
        <v>174</v>
      </c>
      <c r="F15" s="70" t="s">
        <v>376</v>
      </c>
      <c r="G15" s="13"/>
      <c r="L15" s="66"/>
      <c r="N15" s="67"/>
    </row>
    <row r="16" spans="1:17" ht="24.95" customHeight="1" thickBot="1">
      <c r="A16" s="11"/>
      <c r="B16" s="61"/>
      <c r="E16" s="43"/>
    </row>
    <row r="17" spans="1:14" ht="24.95" customHeight="1">
      <c r="A17" s="256" t="s">
        <v>181</v>
      </c>
      <c r="B17" s="257"/>
      <c r="C17" s="257"/>
      <c r="D17" s="257"/>
      <c r="E17" s="245"/>
      <c r="F17" s="245"/>
    </row>
    <row r="18" spans="1:14" ht="39.950000000000003" customHeight="1">
      <c r="A18" s="188" t="s">
        <v>192</v>
      </c>
      <c r="B18" s="189" t="s">
        <v>171</v>
      </c>
      <c r="C18" s="189" t="s">
        <v>172</v>
      </c>
      <c r="D18" s="189" t="s">
        <v>173</v>
      </c>
      <c r="E18" s="190"/>
      <c r="F18" s="191"/>
    </row>
    <row r="19" spans="1:14" ht="39.950000000000003" customHeight="1">
      <c r="A19" s="80" t="s">
        <v>380</v>
      </c>
      <c r="B19" s="185">
        <v>30000</v>
      </c>
      <c r="C19" s="186">
        <v>40000</v>
      </c>
      <c r="D19" s="186">
        <v>75000</v>
      </c>
      <c r="E19" s="72" t="s">
        <v>174</v>
      </c>
      <c r="F19" s="71" t="s">
        <v>176</v>
      </c>
    </row>
    <row r="20" spans="1:14" ht="39.950000000000003" customHeight="1">
      <c r="A20" s="80" t="s">
        <v>381</v>
      </c>
      <c r="B20" s="185">
        <v>20000</v>
      </c>
      <c r="C20" s="186">
        <v>25000</v>
      </c>
      <c r="D20" s="186">
        <v>60000</v>
      </c>
      <c r="E20" s="72" t="s">
        <v>174</v>
      </c>
      <c r="F20" s="71" t="s">
        <v>177</v>
      </c>
    </row>
    <row r="21" spans="1:14" ht="39.950000000000003" customHeight="1">
      <c r="A21" s="80" t="s">
        <v>382</v>
      </c>
      <c r="B21" s="185">
        <v>5000</v>
      </c>
      <c r="C21" s="186">
        <v>10000</v>
      </c>
      <c r="D21" s="186">
        <v>40000</v>
      </c>
      <c r="E21" s="72" t="s">
        <v>174</v>
      </c>
      <c r="F21" s="71" t="s">
        <v>377</v>
      </c>
    </row>
    <row r="24" spans="1:14" ht="30" customHeight="1" thickBot="1">
      <c r="A24" s="11" t="s">
        <v>316</v>
      </c>
      <c r="B24" s="61"/>
      <c r="E24" s="43"/>
      <c r="G24" s="2"/>
      <c r="L24" s="2"/>
      <c r="M24" s="2"/>
      <c r="N24" s="2"/>
    </row>
    <row r="25" spans="1:14" ht="24.95" customHeight="1">
      <c r="A25" s="256" t="s">
        <v>181</v>
      </c>
      <c r="B25" s="257"/>
      <c r="C25" s="257"/>
      <c r="D25" s="257"/>
      <c r="E25" s="245"/>
      <c r="F25" s="245"/>
      <c r="G25" s="2"/>
      <c r="L25" s="2"/>
      <c r="M25" s="2"/>
      <c r="N25" s="2"/>
    </row>
    <row r="26" spans="1:14">
      <c r="A26" s="188" t="s">
        <v>192</v>
      </c>
      <c r="B26" s="189" t="s">
        <v>171</v>
      </c>
      <c r="C26" s="189" t="s">
        <v>172</v>
      </c>
      <c r="D26" s="189" t="s">
        <v>173</v>
      </c>
      <c r="E26" s="192"/>
      <c r="F26" s="192"/>
      <c r="G26" s="2"/>
      <c r="L26" s="2"/>
      <c r="M26" s="2"/>
      <c r="N26" s="2"/>
    </row>
    <row r="27" spans="1:14" ht="30" customHeight="1">
      <c r="A27" s="250" t="s">
        <v>383</v>
      </c>
      <c r="B27" s="252">
        <v>10000</v>
      </c>
      <c r="C27" s="254">
        <v>15000</v>
      </c>
      <c r="D27" s="254">
        <v>30000</v>
      </c>
      <c r="E27" s="146" t="s">
        <v>174</v>
      </c>
      <c r="F27" s="147" t="s">
        <v>317</v>
      </c>
      <c r="G27" s="2"/>
      <c r="L27" s="2"/>
      <c r="M27" s="2"/>
      <c r="N27" s="2"/>
    </row>
    <row r="28" spans="1:14" ht="30" customHeight="1">
      <c r="A28" s="258"/>
      <c r="B28" s="259"/>
      <c r="C28" s="260"/>
      <c r="D28" s="260"/>
      <c r="E28" s="83" t="s">
        <v>174</v>
      </c>
      <c r="F28" s="148" t="s">
        <v>318</v>
      </c>
      <c r="G28" s="2"/>
      <c r="L28" s="2"/>
      <c r="M28" s="2"/>
      <c r="N28" s="2"/>
    </row>
    <row r="29" spans="1:14" ht="30" customHeight="1">
      <c r="A29" s="251"/>
      <c r="B29" s="253"/>
      <c r="C29" s="255"/>
      <c r="D29" s="255"/>
      <c r="E29" s="72" t="s">
        <v>174</v>
      </c>
      <c r="F29" s="71" t="s">
        <v>319</v>
      </c>
      <c r="G29" s="2"/>
      <c r="L29" s="2"/>
      <c r="M29" s="2"/>
      <c r="N29" s="2"/>
    </row>
    <row r="30" spans="1:14" ht="30" customHeight="1">
      <c r="A30" s="250" t="s">
        <v>381</v>
      </c>
      <c r="B30" s="252">
        <v>10000</v>
      </c>
      <c r="C30" s="254">
        <v>15000</v>
      </c>
      <c r="D30" s="254">
        <v>20000</v>
      </c>
      <c r="E30" s="146" t="s">
        <v>174</v>
      </c>
      <c r="F30" s="147" t="s">
        <v>320</v>
      </c>
      <c r="G30" s="2"/>
      <c r="L30" s="2"/>
      <c r="M30" s="2"/>
      <c r="N30" s="2"/>
    </row>
    <row r="31" spans="1:14" ht="30" customHeight="1">
      <c r="A31" s="258"/>
      <c r="B31" s="259"/>
      <c r="C31" s="260"/>
      <c r="D31" s="260"/>
      <c r="E31" s="83" t="s">
        <v>174</v>
      </c>
      <c r="F31" s="148" t="s">
        <v>318</v>
      </c>
      <c r="G31" s="2"/>
      <c r="L31" s="2"/>
      <c r="M31" s="2"/>
      <c r="N31" s="2"/>
    </row>
    <row r="32" spans="1:14" ht="30" customHeight="1">
      <c r="A32" s="251"/>
      <c r="B32" s="253"/>
      <c r="C32" s="255"/>
      <c r="D32" s="255"/>
      <c r="E32" s="72" t="s">
        <v>174</v>
      </c>
      <c r="F32" s="71" t="s">
        <v>321</v>
      </c>
      <c r="G32" s="2"/>
      <c r="L32" s="2"/>
      <c r="M32" s="2"/>
      <c r="N32" s="2"/>
    </row>
    <row r="33" spans="1:14" ht="39.950000000000003" customHeight="1">
      <c r="A33" s="250" t="s">
        <v>382</v>
      </c>
      <c r="B33" s="252">
        <v>10000</v>
      </c>
      <c r="C33" s="254">
        <v>10000</v>
      </c>
      <c r="D33" s="254">
        <v>15000</v>
      </c>
      <c r="E33" s="146" t="s">
        <v>174</v>
      </c>
      <c r="F33" s="147" t="s">
        <v>322</v>
      </c>
      <c r="G33" s="2"/>
      <c r="L33" s="2"/>
      <c r="M33" s="2"/>
      <c r="N33" s="2"/>
    </row>
    <row r="34" spans="1:14" ht="39.950000000000003" customHeight="1">
      <c r="A34" s="251"/>
      <c r="B34" s="253"/>
      <c r="C34" s="255"/>
      <c r="D34" s="255"/>
      <c r="E34" s="72" t="s">
        <v>174</v>
      </c>
      <c r="F34" s="71" t="s">
        <v>378</v>
      </c>
      <c r="G34" s="2"/>
      <c r="L34" s="2"/>
      <c r="M34" s="2"/>
      <c r="N34" s="2"/>
    </row>
    <row r="35" spans="1:14">
      <c r="A35" s="12"/>
      <c r="B35" s="2"/>
      <c r="C35" s="2"/>
      <c r="D35" s="2"/>
      <c r="E35" s="2"/>
      <c r="F35" s="2"/>
      <c r="G35" s="2"/>
      <c r="L35" s="2"/>
      <c r="M35" s="2"/>
      <c r="N35" s="2"/>
    </row>
    <row r="36" spans="1:14">
      <c r="A36" s="12"/>
    </row>
  </sheetData>
  <mergeCells count="17">
    <mergeCell ref="A5:F5"/>
    <mergeCell ref="A6:F6"/>
    <mergeCell ref="A30:A32"/>
    <mergeCell ref="B30:B32"/>
    <mergeCell ref="C30:C32"/>
    <mergeCell ref="D30:D32"/>
    <mergeCell ref="A33:A34"/>
    <mergeCell ref="B33:B34"/>
    <mergeCell ref="C33:C34"/>
    <mergeCell ref="D33:D34"/>
    <mergeCell ref="A11:F11"/>
    <mergeCell ref="A17:F17"/>
    <mergeCell ref="A25:F25"/>
    <mergeCell ref="A27:A29"/>
    <mergeCell ref="B27:B29"/>
    <mergeCell ref="C27:C29"/>
    <mergeCell ref="D27:D29"/>
  </mergeCells>
  <hyperlinks>
    <hyperlink ref="A2:B2" location="'Toolkit Menu'!A1" display="Return to Toolkit Menu" xr:uid="{D4FED15B-C860-084C-B199-C79E2ACC3925}"/>
  </hyperlinks>
  <pageMargins left="0.7" right="0.7" top="0.75" bottom="0.75" header="0.3" footer="0.3"/>
  <pageSetup paperSize="9" scale="6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Option Button 1">
              <controlPr defaultSize="0" autoFill="0" autoLine="0" autoPict="0">
                <anchor moveWithCells="1">
                  <from>
                    <xdr:col>0</xdr:col>
                    <xdr:colOff>66675</xdr:colOff>
                    <xdr:row>7</xdr:row>
                    <xdr:rowOff>85725</xdr:rowOff>
                  </from>
                  <to>
                    <xdr:col>1</xdr:col>
                    <xdr:colOff>1152525</xdr:colOff>
                    <xdr:row>7</xdr:row>
                    <xdr:rowOff>342900</xdr:rowOff>
                  </to>
                </anchor>
              </controlPr>
            </control>
          </mc:Choice>
        </mc:AlternateContent>
        <mc:AlternateContent xmlns:mc="http://schemas.openxmlformats.org/markup-compatibility/2006">
          <mc:Choice Requires="x14">
            <control shapeId="5122" r:id="rId5" name="Option Button 2">
              <controlPr defaultSize="0" autoFill="0" autoLine="0" autoPict="0">
                <anchor moveWithCells="1">
                  <from>
                    <xdr:col>0</xdr:col>
                    <xdr:colOff>66675</xdr:colOff>
                    <xdr:row>8</xdr:row>
                    <xdr:rowOff>28575</xdr:rowOff>
                  </from>
                  <to>
                    <xdr:col>1</xdr:col>
                    <xdr:colOff>1181100</xdr:colOff>
                    <xdr:row>8</xdr:row>
                    <xdr:rowOff>342900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4595B-FAD5-F74B-B1D6-830321B5C304}">
  <sheetPr>
    <tabColor rgb="FFC39BB0"/>
    <pageSetUpPr fitToPage="1"/>
  </sheetPr>
  <dimension ref="A1:M42"/>
  <sheetViews>
    <sheetView zoomScale="90" zoomScaleNormal="90" workbookViewId="0">
      <selection activeCell="C3" sqref="C3"/>
    </sheetView>
  </sheetViews>
  <sheetFormatPr defaultColWidth="8.85546875" defaultRowHeight="15"/>
  <cols>
    <col min="1" max="1" width="17.42578125" customWidth="1"/>
    <col min="2" max="2" width="25.85546875" customWidth="1"/>
    <col min="3" max="3" width="3.140625" customWidth="1"/>
    <col min="4" max="4" width="25.85546875" customWidth="1"/>
    <col min="5" max="5" width="3.85546875" customWidth="1"/>
    <col min="6" max="6" width="25.85546875" customWidth="1"/>
    <col min="7" max="7" width="3.85546875" customWidth="1"/>
    <col min="8" max="8" width="25.85546875" customWidth="1"/>
    <col min="9" max="9" width="4.85546875" customWidth="1"/>
    <col min="10" max="10" width="30.85546875" customWidth="1"/>
    <col min="11" max="12" width="15.85546875" customWidth="1"/>
    <col min="13" max="13" width="21.28515625" customWidth="1"/>
  </cols>
  <sheetData>
    <row r="1" spans="1:13" ht="18.75">
      <c r="A1" s="1" t="s">
        <v>161</v>
      </c>
      <c r="C1" s="3"/>
      <c r="D1" s="3"/>
      <c r="E1" s="3"/>
    </row>
    <row r="2" spans="1:13">
      <c r="A2" s="7" t="s">
        <v>0</v>
      </c>
      <c r="B2" s="7"/>
    </row>
    <row r="3" spans="1:13">
      <c r="A3" s="217" t="s">
        <v>389</v>
      </c>
      <c r="B3" s="218"/>
      <c r="C3" t="s">
        <v>391</v>
      </c>
    </row>
    <row r="4" spans="1:13">
      <c r="A4" t="s">
        <v>362</v>
      </c>
      <c r="J4" s="68" t="s">
        <v>161</v>
      </c>
    </row>
    <row r="5" spans="1:13">
      <c r="A5" t="s">
        <v>363</v>
      </c>
      <c r="J5" s="68"/>
    </row>
    <row r="6" spans="1:13" ht="26.25" thickBot="1">
      <c r="J6" s="57"/>
      <c r="K6" s="57" t="s">
        <v>380</v>
      </c>
      <c r="L6" s="57" t="s">
        <v>381</v>
      </c>
      <c r="M6" s="57" t="s">
        <v>382</v>
      </c>
    </row>
    <row r="7" spans="1:13" ht="20.100000000000001" customHeight="1" thickBot="1">
      <c r="A7" s="11" t="s">
        <v>161</v>
      </c>
      <c r="B7" s="61"/>
      <c r="D7" s="264" t="s">
        <v>216</v>
      </c>
      <c r="E7" s="265"/>
      <c r="F7" s="265"/>
      <c r="G7" s="265"/>
      <c r="H7" s="265"/>
      <c r="J7" s="94" t="s">
        <v>334</v>
      </c>
      <c r="K7" s="164">
        <f>D11</f>
        <v>5500</v>
      </c>
      <c r="L7" s="164">
        <f>F11</f>
        <v>4500</v>
      </c>
      <c r="M7" s="164">
        <f>H11</f>
        <v>3500</v>
      </c>
    </row>
    <row r="8" spans="1:13" ht="20.100000000000001" customHeight="1" thickBot="1">
      <c r="A8" s="61"/>
      <c r="B8" s="61"/>
      <c r="D8" s="85" t="s">
        <v>380</v>
      </c>
      <c r="E8" s="86"/>
      <c r="F8" s="88" t="s">
        <v>381</v>
      </c>
      <c r="G8" s="86"/>
      <c r="H8" s="87" t="s">
        <v>382</v>
      </c>
      <c r="J8" s="95" t="s">
        <v>223</v>
      </c>
      <c r="K8" s="164">
        <f>D15</f>
        <v>15000</v>
      </c>
      <c r="L8" s="164">
        <f>F15</f>
        <v>11000</v>
      </c>
      <c r="M8" s="164">
        <f>H15</f>
        <v>6000</v>
      </c>
    </row>
    <row r="9" spans="1:13" ht="30" customHeight="1">
      <c r="A9" s="81" t="s">
        <v>215</v>
      </c>
      <c r="B9" s="73"/>
      <c r="C9" s="73"/>
      <c r="D9" s="88"/>
      <c r="E9" s="87"/>
      <c r="F9" s="88"/>
      <c r="G9" s="90"/>
      <c r="H9" s="87"/>
      <c r="J9" s="161" t="s">
        <v>285</v>
      </c>
      <c r="K9" s="155">
        <f>D20</f>
        <v>1000000</v>
      </c>
      <c r="L9" s="155">
        <f>F20</f>
        <v>200000</v>
      </c>
      <c r="M9" s="155">
        <f>H20</f>
        <v>50000</v>
      </c>
    </row>
    <row r="10" spans="1:13" ht="50.1" customHeight="1">
      <c r="A10" s="240" t="s">
        <v>335</v>
      </c>
      <c r="B10" s="195" t="s">
        <v>214</v>
      </c>
      <c r="C10" s="83" t="s">
        <v>174</v>
      </c>
      <c r="D10" s="263" t="s">
        <v>217</v>
      </c>
      <c r="E10" s="245"/>
      <c r="F10" s="245"/>
      <c r="G10" s="245"/>
      <c r="H10" s="245"/>
      <c r="J10" s="123" t="s">
        <v>224</v>
      </c>
      <c r="K10" s="165">
        <f>SUM(K7:K9)</f>
        <v>1020500</v>
      </c>
      <c r="L10" s="165">
        <f t="shared" ref="L10:M10" si="0">SUM(L7:L9)</f>
        <v>215500</v>
      </c>
      <c r="M10" s="165">
        <f t="shared" si="0"/>
        <v>59500</v>
      </c>
    </row>
    <row r="11" spans="1:13" ht="39.950000000000003" customHeight="1" thickBot="1">
      <c r="A11" s="262"/>
      <c r="B11" s="196">
        <v>0.1</v>
      </c>
      <c r="D11" s="162">
        <f>B11*InfraCosts!I14</f>
        <v>5500</v>
      </c>
      <c r="E11" s="163"/>
      <c r="F11" s="162">
        <f>B11*InfraCosts!J14</f>
        <v>4500</v>
      </c>
      <c r="G11" s="163"/>
      <c r="H11" s="162">
        <f>InfraCosts!K14*OpsCosts!B11</f>
        <v>3500</v>
      </c>
      <c r="J11" s="126" t="s">
        <v>294</v>
      </c>
    </row>
    <row r="12" spans="1:13" ht="20.100000000000001" customHeight="1" thickBot="1">
      <c r="A12" s="89"/>
      <c r="B12" s="84"/>
      <c r="C12" s="72"/>
      <c r="D12" s="85" t="s">
        <v>380</v>
      </c>
      <c r="E12" s="86"/>
      <c r="F12" s="88" t="s">
        <v>381</v>
      </c>
      <c r="G12" s="86"/>
      <c r="H12" s="87" t="s">
        <v>382</v>
      </c>
      <c r="J12" s="57"/>
      <c r="K12" s="57" t="s">
        <v>380</v>
      </c>
      <c r="L12" s="57" t="s">
        <v>381</v>
      </c>
      <c r="M12" s="57" t="s">
        <v>382</v>
      </c>
    </row>
    <row r="13" spans="1:13" ht="39.950000000000003" customHeight="1">
      <c r="A13" s="81" t="s">
        <v>220</v>
      </c>
      <c r="B13" s="74"/>
      <c r="C13" s="74"/>
      <c r="D13" s="88"/>
      <c r="E13" s="122"/>
      <c r="F13" s="88"/>
      <c r="G13" s="86"/>
      <c r="H13" s="74"/>
      <c r="J13" s="96" t="s">
        <v>327</v>
      </c>
      <c r="K13" s="155">
        <f>D27</f>
        <v>600000</v>
      </c>
      <c r="L13" s="155">
        <f>F27</f>
        <v>300000</v>
      </c>
      <c r="M13" s="155">
        <f>H27</f>
        <v>150000</v>
      </c>
    </row>
    <row r="14" spans="1:13" ht="50.1" customHeight="1">
      <c r="A14" s="240" t="s">
        <v>220</v>
      </c>
      <c r="B14" s="195" t="s">
        <v>219</v>
      </c>
      <c r="C14" s="83" t="s">
        <v>174</v>
      </c>
      <c r="D14" s="263" t="s">
        <v>218</v>
      </c>
      <c r="E14" s="245"/>
      <c r="F14" s="245"/>
      <c r="G14" s="245"/>
      <c r="H14" s="245"/>
      <c r="J14" s="96" t="s">
        <v>286</v>
      </c>
      <c r="K14" s="155">
        <f>D35</f>
        <v>250000</v>
      </c>
      <c r="L14" s="155">
        <f>F35</f>
        <v>105000</v>
      </c>
      <c r="M14" s="155">
        <f>H35</f>
        <v>25000</v>
      </c>
    </row>
    <row r="15" spans="1:13" ht="39.950000000000003" customHeight="1">
      <c r="A15" s="262"/>
      <c r="B15" s="196">
        <v>0.1</v>
      </c>
      <c r="D15" s="166">
        <f>InfraCosts!I13*B15</f>
        <v>15000</v>
      </c>
      <c r="E15" s="163"/>
      <c r="F15" s="166">
        <f>InfraCosts!J13*B15</f>
        <v>11000</v>
      </c>
      <c r="G15" s="163"/>
      <c r="H15" s="166">
        <f>InfraCosts!K13*OpsCosts!B15</f>
        <v>6000</v>
      </c>
      <c r="J15" s="123" t="s">
        <v>224</v>
      </c>
      <c r="K15" s="165">
        <f>SUM(K13:K14)</f>
        <v>850000</v>
      </c>
      <c r="L15" s="165">
        <f t="shared" ref="L15:M15" si="1">SUM(L13:L14)</f>
        <v>405000</v>
      </c>
      <c r="M15" s="165">
        <f t="shared" si="1"/>
        <v>175000</v>
      </c>
    </row>
    <row r="16" spans="1:13" ht="9.9499999999999993" customHeight="1" thickBot="1">
      <c r="A16" s="79"/>
      <c r="D16" s="91"/>
      <c r="E16" s="92"/>
      <c r="F16" s="91"/>
      <c r="G16" s="92"/>
      <c r="H16" s="91"/>
    </row>
    <row r="17" spans="1:13" ht="20.100000000000001" customHeight="1" thickBot="1">
      <c r="A17" s="89"/>
      <c r="B17" s="84"/>
      <c r="C17" s="72"/>
      <c r="D17" s="85" t="s">
        <v>380</v>
      </c>
      <c r="E17" s="86"/>
      <c r="F17" s="88" t="s">
        <v>381</v>
      </c>
      <c r="G17" s="86"/>
      <c r="H17" s="87" t="s">
        <v>382</v>
      </c>
      <c r="J17" s="57"/>
      <c r="K17" s="57" t="s">
        <v>380</v>
      </c>
      <c r="L17" s="57" t="s">
        <v>381</v>
      </c>
      <c r="M17" s="57" t="s">
        <v>382</v>
      </c>
    </row>
    <row r="18" spans="1:13" ht="39.950000000000003" customHeight="1">
      <c r="A18" s="81" t="s">
        <v>221</v>
      </c>
      <c r="B18" s="74"/>
      <c r="C18" s="74"/>
      <c r="D18" s="120"/>
      <c r="E18" s="121"/>
      <c r="F18" s="120"/>
      <c r="G18" s="121"/>
      <c r="H18" s="119"/>
      <c r="J18" s="96" t="s">
        <v>298</v>
      </c>
      <c r="K18" s="155">
        <f>D42</f>
        <v>2000000</v>
      </c>
      <c r="L18" s="155">
        <f>F42</f>
        <v>400000</v>
      </c>
      <c r="M18" s="155">
        <f>H42</f>
        <v>100000</v>
      </c>
    </row>
    <row r="19" spans="1:13" ht="50.1" customHeight="1">
      <c r="A19" s="240" t="s">
        <v>221</v>
      </c>
      <c r="B19" s="195" t="s">
        <v>222</v>
      </c>
      <c r="C19" s="83" t="s">
        <v>174</v>
      </c>
      <c r="D19" s="263" t="s">
        <v>290</v>
      </c>
      <c r="E19" s="245"/>
      <c r="F19" s="245"/>
      <c r="G19" s="245"/>
      <c r="H19" s="245"/>
      <c r="J19" s="2"/>
      <c r="K19" s="2"/>
      <c r="L19" s="2"/>
    </row>
    <row r="20" spans="1:13" ht="39.950000000000003" customHeight="1">
      <c r="A20" s="262"/>
      <c r="B20" s="196">
        <v>0.2</v>
      </c>
      <c r="D20" s="162">
        <f>SoftwareCosts!B8*OpsCosts!B20</f>
        <v>1000000</v>
      </c>
      <c r="E20" s="151"/>
      <c r="F20" s="162">
        <f>SoftwareCosts!B13*OpsCosts!B20</f>
        <v>200000</v>
      </c>
      <c r="G20" s="162"/>
      <c r="H20" s="162">
        <f>SoftwareCosts!B17*OpsCosts!B20</f>
        <v>50000</v>
      </c>
      <c r="J20" s="2"/>
      <c r="K20" s="2"/>
      <c r="L20" s="2"/>
    </row>
    <row r="21" spans="1:13">
      <c r="B21" s="78"/>
      <c r="D21" s="93"/>
      <c r="J21" s="2"/>
      <c r="K21" s="2"/>
      <c r="L21" s="2"/>
    </row>
    <row r="22" spans="1:13" ht="15.75" thickBot="1">
      <c r="A22" s="127" t="s">
        <v>294</v>
      </c>
      <c r="D22" s="91"/>
      <c r="E22" s="92"/>
      <c r="F22" s="91"/>
      <c r="G22" s="92"/>
      <c r="H22" s="91"/>
      <c r="J22" s="2"/>
      <c r="K22" s="2"/>
      <c r="L22" s="2"/>
    </row>
    <row r="23" spans="1:13" ht="20.100000000000001" customHeight="1">
      <c r="A23" s="89"/>
      <c r="B23" s="84"/>
      <c r="C23" s="72"/>
      <c r="D23" s="85" t="s">
        <v>380</v>
      </c>
      <c r="E23" s="86"/>
      <c r="F23" s="88" t="s">
        <v>381</v>
      </c>
      <c r="G23" s="86"/>
      <c r="H23" s="87" t="s">
        <v>382</v>
      </c>
      <c r="J23" s="2"/>
      <c r="K23" s="2"/>
      <c r="L23" s="2"/>
    </row>
    <row r="24" spans="1:13" ht="39.950000000000003" customHeight="1">
      <c r="A24" s="81" t="s">
        <v>287</v>
      </c>
      <c r="B24" s="74"/>
      <c r="C24" s="74"/>
      <c r="D24" s="120"/>
      <c r="E24" s="121"/>
      <c r="F24" s="120"/>
      <c r="G24" s="121"/>
      <c r="H24" s="119"/>
      <c r="J24" s="2"/>
      <c r="K24" s="2"/>
      <c r="L24" s="2"/>
    </row>
    <row r="25" spans="1:13" ht="39.950000000000003" customHeight="1">
      <c r="A25" s="240" t="s">
        <v>288</v>
      </c>
      <c r="B25" s="197" t="s">
        <v>289</v>
      </c>
      <c r="C25" s="83" t="s">
        <v>174</v>
      </c>
      <c r="D25" s="263" t="s">
        <v>291</v>
      </c>
      <c r="E25" s="245"/>
      <c r="F25" s="245"/>
      <c r="G25" s="245"/>
      <c r="H25" s="245"/>
      <c r="J25" s="2"/>
      <c r="K25" s="2"/>
      <c r="L25" s="2"/>
    </row>
    <row r="26" spans="1:13" ht="39.950000000000003" customHeight="1">
      <c r="A26" s="241"/>
      <c r="B26" s="198"/>
      <c r="C26" s="83" t="s">
        <v>174</v>
      </c>
      <c r="D26" s="263" t="s">
        <v>292</v>
      </c>
      <c r="E26" s="245"/>
      <c r="F26" s="245"/>
      <c r="G26" s="245"/>
      <c r="H26" s="245"/>
      <c r="J26" s="2"/>
      <c r="K26" s="2"/>
      <c r="L26" s="2"/>
    </row>
    <row r="27" spans="1:13" ht="39.950000000000003" customHeight="1">
      <c r="A27" s="262"/>
      <c r="B27" s="196">
        <v>0.2</v>
      </c>
      <c r="D27" s="162">
        <f>SoftwareCosts!B27*OpsCosts!B27</f>
        <v>600000</v>
      </c>
      <c r="E27" s="151"/>
      <c r="F27" s="162">
        <f>SoftwareCosts!B28*OpsCosts!B27</f>
        <v>300000</v>
      </c>
      <c r="G27" s="162"/>
      <c r="H27" s="162">
        <f>SoftwareCosts!B29*OpsCosts!B27</f>
        <v>150000</v>
      </c>
      <c r="J27" s="2"/>
      <c r="K27" s="2"/>
      <c r="L27" s="2"/>
    </row>
    <row r="28" spans="1:13">
      <c r="A28" s="12"/>
      <c r="B28" s="2"/>
      <c r="C28" s="2"/>
      <c r="D28" s="2"/>
      <c r="E28" s="2"/>
      <c r="J28" s="2"/>
      <c r="K28" s="2"/>
      <c r="L28" s="2"/>
    </row>
    <row r="29" spans="1:13" ht="15.75" thickBot="1">
      <c r="A29" s="12"/>
    </row>
    <row r="30" spans="1:13" ht="20.100000000000001" customHeight="1">
      <c r="A30" s="89"/>
      <c r="B30" s="84"/>
      <c r="C30" s="72"/>
      <c r="D30" s="85" t="s">
        <v>380</v>
      </c>
      <c r="E30" s="86"/>
      <c r="F30" s="88" t="s">
        <v>381</v>
      </c>
      <c r="G30" s="86"/>
      <c r="H30" s="87" t="s">
        <v>382</v>
      </c>
    </row>
    <row r="31" spans="1:13" ht="39.950000000000003" customHeight="1">
      <c r="A31" s="81" t="s">
        <v>284</v>
      </c>
      <c r="B31" s="74"/>
      <c r="C31" s="74"/>
      <c r="D31" s="120"/>
      <c r="E31" s="121"/>
      <c r="F31" s="120"/>
      <c r="G31" s="121"/>
      <c r="H31" s="119"/>
    </row>
    <row r="32" spans="1:13" ht="39.950000000000003" customHeight="1">
      <c r="C32" s="83" t="s">
        <v>174</v>
      </c>
      <c r="D32" s="263" t="s">
        <v>379</v>
      </c>
      <c r="E32" s="245"/>
      <c r="F32" s="245"/>
      <c r="G32" s="245"/>
      <c r="H32" s="245"/>
    </row>
    <row r="33" spans="1:9" ht="38.25">
      <c r="A33" s="98" t="s">
        <v>284</v>
      </c>
      <c r="B33" s="197" t="s">
        <v>293</v>
      </c>
      <c r="C33" s="83"/>
      <c r="D33" s="266">
        <v>5</v>
      </c>
      <c r="E33" s="266"/>
      <c r="F33" s="266">
        <v>3</v>
      </c>
      <c r="G33" s="266"/>
      <c r="H33" s="200">
        <v>1</v>
      </c>
    </row>
    <row r="34" spans="1:9" ht="25.5">
      <c r="A34" s="98"/>
      <c r="B34" s="199" t="s">
        <v>299</v>
      </c>
      <c r="D34" s="267">
        <v>50000</v>
      </c>
      <c r="E34" s="267"/>
      <c r="F34" s="267">
        <v>35000</v>
      </c>
      <c r="G34" s="267"/>
      <c r="H34" s="201">
        <v>25000</v>
      </c>
      <c r="I34" s="103"/>
    </row>
    <row r="35" spans="1:9">
      <c r="B35" s="125" t="s">
        <v>224</v>
      </c>
      <c r="D35" s="268">
        <f>D33*D34</f>
        <v>250000</v>
      </c>
      <c r="E35" s="269"/>
      <c r="F35" s="268">
        <f>F33*F34</f>
        <v>105000</v>
      </c>
      <c r="G35" s="269"/>
      <c r="H35" s="164">
        <f>H33*H34</f>
        <v>25000</v>
      </c>
    </row>
    <row r="37" spans="1:9" ht="15.75" thickBot="1">
      <c r="A37" s="79"/>
      <c r="D37" s="91"/>
      <c r="E37" s="92"/>
      <c r="F37" s="91"/>
      <c r="G37" s="92"/>
      <c r="H37" s="91"/>
    </row>
    <row r="38" spans="1:9" ht="20.100000000000001" customHeight="1">
      <c r="A38" s="89"/>
      <c r="B38" s="84"/>
      <c r="C38" s="72"/>
      <c r="D38" s="85" t="s">
        <v>380</v>
      </c>
      <c r="E38" s="86"/>
      <c r="F38" s="88" t="s">
        <v>381</v>
      </c>
      <c r="G38" s="86"/>
      <c r="H38" s="87" t="s">
        <v>382</v>
      </c>
    </row>
    <row r="39" spans="1:9" ht="39.950000000000003" customHeight="1">
      <c r="A39" s="81" t="s">
        <v>300</v>
      </c>
      <c r="B39" s="74"/>
      <c r="C39" s="74"/>
      <c r="D39" s="120"/>
      <c r="E39" s="121"/>
      <c r="F39" s="120"/>
      <c r="G39" s="121"/>
      <c r="H39" s="119"/>
    </row>
    <row r="40" spans="1:9" ht="63.75">
      <c r="A40" s="240" t="s">
        <v>300</v>
      </c>
      <c r="B40" s="197" t="s">
        <v>301</v>
      </c>
      <c r="C40" s="83"/>
    </row>
    <row r="41" spans="1:9">
      <c r="A41" s="241"/>
      <c r="B41" s="124"/>
      <c r="C41" s="83"/>
    </row>
    <row r="42" spans="1:9">
      <c r="A42" s="262"/>
      <c r="B42" s="196">
        <v>0.4</v>
      </c>
      <c r="D42" s="162">
        <f>SoftwareCosts!B8*OpsCosts!B42</f>
        <v>2000000</v>
      </c>
      <c r="E42" s="151"/>
      <c r="F42" s="162">
        <f>SoftwareCosts!B13*OpsCosts!B42</f>
        <v>400000</v>
      </c>
      <c r="G42" s="162"/>
      <c r="H42" s="162">
        <f>SoftwareCosts!B17*OpsCosts!B42</f>
        <v>100000</v>
      </c>
    </row>
  </sheetData>
  <mergeCells count="18">
    <mergeCell ref="A40:A42"/>
    <mergeCell ref="D34:E34"/>
    <mergeCell ref="F34:G34"/>
    <mergeCell ref="D35:E35"/>
    <mergeCell ref="F35:G35"/>
    <mergeCell ref="A25:A27"/>
    <mergeCell ref="D25:H25"/>
    <mergeCell ref="D26:H26"/>
    <mergeCell ref="D32:H32"/>
    <mergeCell ref="D33:E33"/>
    <mergeCell ref="F33:G33"/>
    <mergeCell ref="A14:A15"/>
    <mergeCell ref="D14:H14"/>
    <mergeCell ref="A19:A20"/>
    <mergeCell ref="D19:H19"/>
    <mergeCell ref="D7:H7"/>
    <mergeCell ref="D10:H10"/>
    <mergeCell ref="A10:A11"/>
  </mergeCells>
  <hyperlinks>
    <hyperlink ref="A2:B2" location="'Toolkit Menu'!A1" display="Return to Toolkit Menu" xr:uid="{517C7D88-8AEB-BD49-9FDB-3EF96D4BA25E}"/>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AFFC5-C164-1646-90FD-257F12FEFC52}">
  <sheetPr>
    <tabColor rgb="FFC39BB0"/>
    <pageSetUpPr fitToPage="1"/>
  </sheetPr>
  <dimension ref="A1:R53"/>
  <sheetViews>
    <sheetView workbookViewId="0">
      <selection activeCell="H55" sqref="H55"/>
    </sheetView>
  </sheetViews>
  <sheetFormatPr defaultColWidth="8.85546875" defaultRowHeight="15"/>
  <cols>
    <col min="1" max="1" width="2.85546875" customWidth="1"/>
    <col min="2" max="2" width="12.7109375" customWidth="1"/>
    <col min="3" max="3" width="21.140625" customWidth="1"/>
    <col min="4" max="10" width="12.7109375" customWidth="1"/>
    <col min="11" max="11" width="5.85546875" customWidth="1"/>
    <col min="12" max="12" width="2.85546875" customWidth="1"/>
    <col min="13" max="13" width="27.85546875" customWidth="1"/>
    <col min="14" max="18" width="15.85546875" customWidth="1"/>
  </cols>
  <sheetData>
    <row r="1" spans="1:18" ht="15.75">
      <c r="A1" s="3" t="s">
        <v>25</v>
      </c>
      <c r="B1" s="3"/>
      <c r="C1" s="3"/>
      <c r="H1" s="3"/>
      <c r="I1" s="3"/>
    </row>
    <row r="2" spans="1:18">
      <c r="A2" s="7" t="s">
        <v>0</v>
      </c>
      <c r="B2" s="7"/>
      <c r="C2" s="7"/>
      <c r="D2" s="7"/>
      <c r="E2" s="7"/>
      <c r="F2" s="7"/>
      <c r="G2" s="7"/>
    </row>
    <row r="3" spans="1:18">
      <c r="A3" s="217" t="s">
        <v>389</v>
      </c>
      <c r="B3" s="218"/>
      <c r="C3" s="218"/>
      <c r="D3" t="s">
        <v>391</v>
      </c>
      <c r="E3" s="7"/>
      <c r="F3" s="7"/>
      <c r="G3" s="7"/>
    </row>
    <row r="4" spans="1:18">
      <c r="A4" s="7"/>
      <c r="B4" s="7"/>
      <c r="C4" s="7"/>
      <c r="D4" s="7"/>
      <c r="E4" s="7"/>
      <c r="F4" s="7"/>
      <c r="G4" s="7"/>
    </row>
    <row r="5" spans="1:18" ht="30.75" thickBot="1">
      <c r="A5" s="7"/>
      <c r="B5" s="296" t="s">
        <v>329</v>
      </c>
      <c r="C5" s="297"/>
      <c r="D5" s="203" t="s">
        <v>380</v>
      </c>
      <c r="E5" s="203" t="s">
        <v>381</v>
      </c>
      <c r="F5" s="203" t="s">
        <v>382</v>
      </c>
      <c r="G5" s="7"/>
    </row>
    <row r="6" spans="1:18">
      <c r="A6" s="7"/>
      <c r="B6" s="298" t="s">
        <v>314</v>
      </c>
      <c r="C6" s="298"/>
      <c r="D6" s="164">
        <f>R16</f>
        <v>1500000</v>
      </c>
      <c r="E6" s="164">
        <f>R17</f>
        <v>200000</v>
      </c>
      <c r="F6" s="164">
        <f>R18</f>
        <v>10000</v>
      </c>
      <c r="G6" s="7"/>
    </row>
    <row r="7" spans="1:18">
      <c r="A7" s="7"/>
      <c r="B7" s="298" t="s">
        <v>330</v>
      </c>
      <c r="C7" s="298"/>
      <c r="D7" s="207">
        <f>R23</f>
        <v>57500</v>
      </c>
      <c r="E7" s="207">
        <f>R24</f>
        <v>10000</v>
      </c>
      <c r="F7" s="207">
        <f>R25</f>
        <v>5000</v>
      </c>
      <c r="G7" s="7"/>
    </row>
    <row r="8" spans="1:18">
      <c r="A8" s="7"/>
      <c r="B8" s="298" t="s">
        <v>331</v>
      </c>
      <c r="C8" s="298"/>
      <c r="D8" s="164">
        <f>R30</f>
        <v>24500</v>
      </c>
      <c r="E8" s="164">
        <f>R31</f>
        <v>12500</v>
      </c>
      <c r="F8" s="164">
        <f>R32</f>
        <v>5000</v>
      </c>
      <c r="G8" s="7"/>
    </row>
    <row r="9" spans="1:18">
      <c r="A9" s="7"/>
      <c r="B9" s="298" t="s">
        <v>332</v>
      </c>
      <c r="C9" s="298"/>
      <c r="D9" s="208">
        <f>Q37</f>
        <v>575000</v>
      </c>
      <c r="E9" s="208">
        <f>Q38</f>
        <v>425000</v>
      </c>
      <c r="F9" s="208">
        <f>Q39</f>
        <v>210000</v>
      </c>
      <c r="G9" s="7"/>
    </row>
    <row r="10" spans="1:18" ht="15.75" thickBot="1">
      <c r="A10" s="7"/>
      <c r="B10" s="298" t="s">
        <v>315</v>
      </c>
      <c r="C10" s="298"/>
      <c r="D10" s="208">
        <f>Q47</f>
        <v>71000</v>
      </c>
      <c r="E10" s="208">
        <f>Q48</f>
        <v>10000</v>
      </c>
      <c r="F10" s="208">
        <f>Q49</f>
        <v>11000</v>
      </c>
      <c r="G10" s="7"/>
      <c r="M10" s="2"/>
      <c r="N10" s="102"/>
      <c r="O10" s="102"/>
      <c r="P10" s="102"/>
    </row>
    <row r="11" spans="1:18">
      <c r="A11" s="7"/>
      <c r="B11" s="301" t="s">
        <v>224</v>
      </c>
      <c r="C11" s="301"/>
      <c r="D11" s="209">
        <f>SUM(D6:D10)</f>
        <v>2228000</v>
      </c>
      <c r="E11" s="209">
        <f t="shared" ref="E11:F11" si="0">SUM(E6:E10)</f>
        <v>657500</v>
      </c>
      <c r="F11" s="209">
        <f t="shared" si="0"/>
        <v>241000</v>
      </c>
      <c r="G11" s="7"/>
      <c r="M11" s="2"/>
    </row>
    <row r="12" spans="1:18">
      <c r="A12" s="7"/>
      <c r="B12" s="7"/>
      <c r="C12" s="7"/>
      <c r="D12" s="7"/>
      <c r="E12" s="7"/>
      <c r="F12" s="7"/>
      <c r="G12" s="7"/>
      <c r="M12" s="2"/>
    </row>
    <row r="13" spans="1:18" ht="24.95" customHeight="1" thickBot="1">
      <c r="A13" s="11" t="s">
        <v>394</v>
      </c>
      <c r="B13" s="61"/>
      <c r="C13" s="61"/>
      <c r="M13" s="101" t="s">
        <v>234</v>
      </c>
    </row>
    <row r="14" spans="1:18" ht="39.950000000000003" customHeight="1" thickBot="1">
      <c r="B14" s="291" t="s">
        <v>248</v>
      </c>
      <c r="C14" s="282" t="s">
        <v>225</v>
      </c>
      <c r="D14" s="283"/>
      <c r="E14" s="283"/>
      <c r="F14" s="272" t="s">
        <v>228</v>
      </c>
      <c r="G14" s="276"/>
      <c r="H14" s="271" t="s">
        <v>233</v>
      </c>
      <c r="I14" s="271"/>
      <c r="J14" s="272" t="s">
        <v>230</v>
      </c>
      <c r="K14" s="273"/>
      <c r="M14" s="57"/>
      <c r="N14" s="57" t="s">
        <v>225</v>
      </c>
      <c r="O14" s="57" t="s">
        <v>228</v>
      </c>
      <c r="P14" s="57" t="s">
        <v>229</v>
      </c>
      <c r="Q14" s="57" t="s">
        <v>230</v>
      </c>
      <c r="R14" s="57" t="s">
        <v>239</v>
      </c>
    </row>
    <row r="15" spans="1:18" ht="54.95" customHeight="1">
      <c r="B15" s="291"/>
      <c r="C15" s="277" t="s">
        <v>235</v>
      </c>
      <c r="D15" s="279"/>
      <c r="E15" s="279"/>
      <c r="F15" s="274" t="s">
        <v>236</v>
      </c>
      <c r="G15" s="277"/>
      <c r="H15" s="280" t="s">
        <v>237</v>
      </c>
      <c r="I15" s="280"/>
      <c r="J15" s="274" t="s">
        <v>238</v>
      </c>
      <c r="K15" s="275"/>
      <c r="M15" s="284" t="s">
        <v>250</v>
      </c>
      <c r="N15" s="284"/>
      <c r="O15" s="284"/>
      <c r="P15" s="284"/>
      <c r="Q15" s="284"/>
    </row>
    <row r="16" spans="1:18">
      <c r="A16" s="61"/>
      <c r="B16" s="285" t="s">
        <v>32</v>
      </c>
      <c r="C16" s="286"/>
      <c r="D16" s="281">
        <v>1</v>
      </c>
      <c r="E16" s="281"/>
      <c r="F16" s="281">
        <v>10</v>
      </c>
      <c r="G16" s="281"/>
      <c r="H16" s="270">
        <v>15</v>
      </c>
      <c r="I16" s="270"/>
      <c r="J16" s="270">
        <v>50</v>
      </c>
      <c r="K16" s="270"/>
      <c r="M16" s="150" t="s">
        <v>380</v>
      </c>
      <c r="N16" s="204"/>
      <c r="O16" s="204"/>
      <c r="P16" s="204">
        <v>100000</v>
      </c>
      <c r="Q16" s="204"/>
      <c r="R16" s="205">
        <f>(N16*D16)+(O16*F16)+(P16*H16)+(J16*Q16)</f>
        <v>1500000</v>
      </c>
    </row>
    <row r="17" spans="1:18">
      <c r="M17" s="150" t="s">
        <v>381</v>
      </c>
      <c r="N17" s="204"/>
      <c r="O17" s="204">
        <v>20000</v>
      </c>
      <c r="P17" s="204"/>
      <c r="Q17" s="204"/>
      <c r="R17" s="206">
        <f>(N17*D16)+(O17*F16)+(P17*H16)+(Q17*J16)</f>
        <v>200000</v>
      </c>
    </row>
    <row r="18" spans="1:18">
      <c r="M18" s="150" t="s">
        <v>382</v>
      </c>
      <c r="N18" s="204">
        <v>10000</v>
      </c>
      <c r="O18" s="204"/>
      <c r="P18" s="204"/>
      <c r="Q18" s="204"/>
      <c r="R18" s="206">
        <f>(N18*D16)+(O18*F16)+(P18*H16)+(Q18*J16)</f>
        <v>10000</v>
      </c>
    </row>
    <row r="19" spans="1:18">
      <c r="M19" s="68"/>
    </row>
    <row r="20" spans="1:18" ht="24.95" customHeight="1" thickBot="1">
      <c r="A20" s="11" t="s">
        <v>241</v>
      </c>
      <c r="B20" s="61"/>
      <c r="C20" s="61"/>
      <c r="M20" s="11" t="s">
        <v>243</v>
      </c>
    </row>
    <row r="21" spans="1:18" ht="30" customHeight="1" thickBot="1">
      <c r="B21" s="292" t="s">
        <v>249</v>
      </c>
      <c r="C21" s="282" t="s">
        <v>225</v>
      </c>
      <c r="D21" s="283"/>
      <c r="E21" s="283"/>
      <c r="F21" s="272" t="s">
        <v>228</v>
      </c>
      <c r="G21" s="276"/>
      <c r="H21" s="271" t="s">
        <v>233</v>
      </c>
      <c r="I21" s="271"/>
      <c r="J21" s="272" t="s">
        <v>230</v>
      </c>
      <c r="K21" s="273"/>
      <c r="M21" s="57"/>
      <c r="N21" s="57" t="s">
        <v>225</v>
      </c>
      <c r="O21" s="57" t="s">
        <v>228</v>
      </c>
      <c r="P21" s="57" t="s">
        <v>229</v>
      </c>
      <c r="Q21" s="57" t="s">
        <v>230</v>
      </c>
      <c r="R21" s="57" t="s">
        <v>239</v>
      </c>
    </row>
    <row r="22" spans="1:18" ht="50.1" customHeight="1" thickBot="1">
      <c r="B22" s="293"/>
      <c r="C22" s="277" t="s">
        <v>226</v>
      </c>
      <c r="D22" s="279"/>
      <c r="E22" s="279"/>
      <c r="F22" s="274" t="s">
        <v>231</v>
      </c>
      <c r="G22" s="277"/>
      <c r="H22" s="280" t="s">
        <v>227</v>
      </c>
      <c r="I22" s="280"/>
      <c r="J22" s="274" t="s">
        <v>232</v>
      </c>
      <c r="K22" s="275"/>
      <c r="M22" s="284" t="s">
        <v>251</v>
      </c>
      <c r="N22" s="284"/>
      <c r="O22" s="284"/>
      <c r="P22" s="284"/>
      <c r="Q22" s="284"/>
    </row>
    <row r="23" spans="1:18" ht="26.1" customHeight="1">
      <c r="A23" s="61"/>
      <c r="B23" s="285" t="s">
        <v>32</v>
      </c>
      <c r="C23" s="285"/>
      <c r="D23" s="288" t="s">
        <v>356</v>
      </c>
      <c r="E23" s="287">
        <v>0.5</v>
      </c>
      <c r="F23" s="288" t="s">
        <v>355</v>
      </c>
      <c r="G23" s="278">
        <v>1</v>
      </c>
      <c r="H23" s="289" t="s">
        <v>354</v>
      </c>
      <c r="I23" s="278">
        <v>10</v>
      </c>
      <c r="J23" s="290" t="s">
        <v>353</v>
      </c>
      <c r="K23" s="278">
        <v>75</v>
      </c>
      <c r="M23" s="150" t="s">
        <v>380</v>
      </c>
      <c r="N23" s="202">
        <v>10000</v>
      </c>
      <c r="O23" s="202">
        <v>5000</v>
      </c>
      <c r="P23" s="202">
        <v>1000</v>
      </c>
      <c r="Q23" s="202">
        <v>500</v>
      </c>
      <c r="R23" s="154">
        <f>(N23*E23)+(O23*G23)+(P23*I23)+(Q23*K23)</f>
        <v>57500</v>
      </c>
    </row>
    <row r="24" spans="1:18" ht="34.35" customHeight="1">
      <c r="B24" s="285"/>
      <c r="C24" s="285"/>
      <c r="D24" s="288"/>
      <c r="E24" s="287"/>
      <c r="F24" s="288"/>
      <c r="G24" s="278"/>
      <c r="H24" s="289"/>
      <c r="I24" s="278"/>
      <c r="J24" s="290"/>
      <c r="K24" s="278"/>
      <c r="M24" s="150" t="s">
        <v>381</v>
      </c>
      <c r="N24" s="202">
        <v>10000</v>
      </c>
      <c r="O24" s="202">
        <v>5000</v>
      </c>
      <c r="P24" s="202"/>
      <c r="Q24" s="202"/>
      <c r="R24" s="154">
        <f>(N24*E23)+(O24*G23)+(P24*I23)+(Q24*K23)</f>
        <v>10000</v>
      </c>
    </row>
    <row r="25" spans="1:18" ht="33.6" customHeight="1">
      <c r="B25" s="285"/>
      <c r="C25" s="285"/>
      <c r="D25" s="288"/>
      <c r="E25" s="287"/>
      <c r="F25" s="288"/>
      <c r="G25" s="278"/>
      <c r="H25" s="289"/>
      <c r="I25" s="278"/>
      <c r="J25" s="290"/>
      <c r="K25" s="278"/>
      <c r="M25" s="150" t="s">
        <v>382</v>
      </c>
      <c r="N25" s="202">
        <v>10000</v>
      </c>
      <c r="O25" s="202"/>
      <c r="P25" s="202"/>
      <c r="Q25" s="202"/>
      <c r="R25" s="154">
        <f>(N25*E23)+(O25*G23)+(P25*I23)+(Q25*K23)</f>
        <v>5000</v>
      </c>
    </row>
    <row r="26" spans="1:18" ht="24.95" customHeight="1">
      <c r="M26" s="97"/>
    </row>
    <row r="27" spans="1:18" ht="24.95" customHeight="1" thickBot="1">
      <c r="A27" s="11" t="s">
        <v>240</v>
      </c>
      <c r="B27" s="61"/>
      <c r="C27" s="61"/>
      <c r="M27" s="101" t="s">
        <v>242</v>
      </c>
    </row>
    <row r="28" spans="1:18" ht="24.95" customHeight="1" thickBot="1">
      <c r="B28" s="294" t="s">
        <v>253</v>
      </c>
      <c r="C28" s="282" t="s">
        <v>225</v>
      </c>
      <c r="D28" s="283"/>
      <c r="E28" s="283"/>
      <c r="F28" s="272" t="s">
        <v>228</v>
      </c>
      <c r="G28" s="276"/>
      <c r="H28" s="271" t="s">
        <v>233</v>
      </c>
      <c r="I28" s="271"/>
      <c r="J28" s="272" t="s">
        <v>230</v>
      </c>
      <c r="K28" s="273"/>
      <c r="M28" s="57"/>
      <c r="N28" s="57" t="s">
        <v>225</v>
      </c>
      <c r="O28" s="57" t="s">
        <v>228</v>
      </c>
      <c r="P28" s="57" t="s">
        <v>229</v>
      </c>
      <c r="Q28" s="57" t="s">
        <v>230</v>
      </c>
      <c r="R28" s="57" t="s">
        <v>239</v>
      </c>
    </row>
    <row r="29" spans="1:18" ht="61.7" customHeight="1" thickBot="1">
      <c r="B29" s="295"/>
      <c r="C29" s="277" t="s">
        <v>244</v>
      </c>
      <c r="D29" s="279"/>
      <c r="E29" s="279"/>
      <c r="F29" s="274" t="s">
        <v>245</v>
      </c>
      <c r="G29" s="277"/>
      <c r="H29" s="280" t="s">
        <v>246</v>
      </c>
      <c r="I29" s="280"/>
      <c r="J29" s="274" t="s">
        <v>247</v>
      </c>
      <c r="K29" s="275"/>
      <c r="M29" s="284" t="s">
        <v>252</v>
      </c>
      <c r="N29" s="284"/>
      <c r="O29" s="284"/>
      <c r="P29" s="284"/>
      <c r="Q29" s="284"/>
      <c r="R29" s="284"/>
    </row>
    <row r="30" spans="1:18">
      <c r="B30" s="285" t="s">
        <v>32</v>
      </c>
      <c r="C30" s="286"/>
      <c r="D30" s="281">
        <v>1</v>
      </c>
      <c r="E30" s="281"/>
      <c r="F30" s="212">
        <v>1.5</v>
      </c>
      <c r="G30" s="213"/>
      <c r="H30" s="270">
        <v>0.5</v>
      </c>
      <c r="I30" s="270"/>
      <c r="J30" s="270">
        <v>10</v>
      </c>
      <c r="K30" s="270"/>
      <c r="M30" s="150" t="s">
        <v>380</v>
      </c>
      <c r="N30" s="202">
        <v>5000</v>
      </c>
      <c r="O30" s="202">
        <v>5000</v>
      </c>
      <c r="P30" s="202">
        <v>4000</v>
      </c>
      <c r="Q30" s="202">
        <v>1000</v>
      </c>
      <c r="R30" s="155">
        <f>(N30*D30)+(O30*F30)+(P30*H30)+(Q30*J30)</f>
        <v>24500</v>
      </c>
    </row>
    <row r="31" spans="1:18">
      <c r="A31" s="61"/>
      <c r="M31" s="150" t="s">
        <v>381</v>
      </c>
      <c r="N31" s="202">
        <v>5000</v>
      </c>
      <c r="O31" s="202">
        <v>5000</v>
      </c>
      <c r="P31" s="202"/>
      <c r="Q31" s="202"/>
      <c r="R31" s="155">
        <f>(N31*D30)+(O31*F30)+(P31*H30)+(Q31*J30)</f>
        <v>12500</v>
      </c>
    </row>
    <row r="32" spans="1:18">
      <c r="M32" s="150" t="s">
        <v>382</v>
      </c>
      <c r="N32" s="202">
        <v>5000</v>
      </c>
      <c r="O32" s="202"/>
      <c r="P32" s="202"/>
      <c r="Q32" s="202"/>
      <c r="R32" s="155">
        <f>(N32*D30)+(O32*F30)+(P32*H30)+(Q32*J30)</f>
        <v>5000</v>
      </c>
    </row>
    <row r="34" spans="1:17" ht="24.95" customHeight="1" thickBot="1">
      <c r="A34" s="11" t="s">
        <v>256</v>
      </c>
      <c r="B34" s="61"/>
      <c r="C34" s="61"/>
      <c r="M34" s="11" t="s">
        <v>257</v>
      </c>
    </row>
    <row r="35" spans="1:17" ht="39.950000000000003" customHeight="1" thickBot="1">
      <c r="B35" s="292" t="s">
        <v>249</v>
      </c>
      <c r="C35" s="299" t="s">
        <v>259</v>
      </c>
      <c r="D35" s="300"/>
      <c r="E35" s="300"/>
      <c r="F35" s="300"/>
      <c r="G35" s="300"/>
      <c r="H35" s="300"/>
      <c r="I35" s="300"/>
      <c r="M35" s="57"/>
      <c r="N35" s="57" t="s">
        <v>260</v>
      </c>
      <c r="O35" s="57" t="s">
        <v>261</v>
      </c>
      <c r="P35" s="57" t="s">
        <v>262</v>
      </c>
      <c r="Q35" s="57" t="s">
        <v>239</v>
      </c>
    </row>
    <row r="36" spans="1:17" ht="39" customHeight="1" thickBot="1">
      <c r="B36" s="293"/>
      <c r="C36" s="272" t="s">
        <v>325</v>
      </c>
      <c r="D36" s="314"/>
      <c r="E36" s="276"/>
      <c r="F36" s="272" t="s">
        <v>326</v>
      </c>
      <c r="G36" s="276"/>
      <c r="H36" s="302" t="s">
        <v>266</v>
      </c>
      <c r="I36" s="303"/>
      <c r="M36" s="284" t="s">
        <v>263</v>
      </c>
      <c r="N36" s="284"/>
      <c r="O36" s="284"/>
      <c r="P36" s="311"/>
    </row>
    <row r="37" spans="1:17" ht="27.95" customHeight="1">
      <c r="A37" s="61"/>
      <c r="B37" s="316" t="s">
        <v>265</v>
      </c>
      <c r="C37" s="316"/>
      <c r="D37" s="306">
        <v>100000</v>
      </c>
      <c r="E37" s="306"/>
      <c r="F37" s="306"/>
      <c r="G37" s="306"/>
      <c r="H37" s="306"/>
      <c r="I37" s="306"/>
      <c r="M37" s="150" t="s">
        <v>380</v>
      </c>
      <c r="N37" s="211">
        <v>1</v>
      </c>
      <c r="O37" s="211">
        <v>1</v>
      </c>
      <c r="P37" s="211">
        <v>1</v>
      </c>
      <c r="Q37" s="152">
        <f>(SUM(D37,D38:D39)*N37)+(SUM(D37,F38:F39)*O37)+(SUM(D37,H38:H39)*P37)</f>
        <v>575000</v>
      </c>
    </row>
    <row r="38" spans="1:17" ht="34.35" customHeight="1">
      <c r="B38" s="317" t="s">
        <v>395</v>
      </c>
      <c r="C38" s="318"/>
      <c r="D38" s="304">
        <v>40000</v>
      </c>
      <c r="E38" s="305"/>
      <c r="F38" s="304">
        <v>90000</v>
      </c>
      <c r="G38" s="305"/>
      <c r="H38" s="304">
        <v>60000</v>
      </c>
      <c r="I38" s="307"/>
      <c r="M38" s="150" t="s">
        <v>381</v>
      </c>
      <c r="N38" s="211"/>
      <c r="O38" s="211">
        <v>1</v>
      </c>
      <c r="P38" s="211">
        <v>1</v>
      </c>
      <c r="Q38" s="152">
        <f>(SUM(D37,D38:D39)*N38)+(SUM(D37,F38:F39)*O38)+(SUM(D37,H38:H39)*P38)</f>
        <v>425000</v>
      </c>
    </row>
    <row r="39" spans="1:17" ht="35.65" customHeight="1">
      <c r="B39" s="317" t="s">
        <v>396</v>
      </c>
      <c r="C39" s="318"/>
      <c r="D39" s="304">
        <v>10000</v>
      </c>
      <c r="E39" s="305"/>
      <c r="F39" s="304">
        <v>25000</v>
      </c>
      <c r="G39" s="305"/>
      <c r="H39" s="304">
        <v>50000</v>
      </c>
      <c r="I39" s="307"/>
      <c r="M39" s="150" t="s">
        <v>382</v>
      </c>
      <c r="N39" s="211"/>
      <c r="O39" s="211"/>
      <c r="P39" s="211">
        <v>1</v>
      </c>
      <c r="Q39" s="152">
        <f>(SUM(D37,D38:D39)*N39)+(SUM(D37,F38:F39)*O39)+(SUM(D37,H38:H39)*P39)</f>
        <v>210000</v>
      </c>
    </row>
    <row r="40" spans="1:17" ht="22.7" customHeight="1">
      <c r="B40" s="312" t="s">
        <v>357</v>
      </c>
      <c r="C40" s="312"/>
      <c r="D40" s="312"/>
      <c r="E40" s="312"/>
      <c r="F40" s="312"/>
      <c r="G40" s="312"/>
      <c r="H40" s="312"/>
      <c r="I40" s="312"/>
    </row>
    <row r="41" spans="1:17">
      <c r="B41" s="313" t="s">
        <v>270</v>
      </c>
      <c r="C41" s="313"/>
      <c r="D41" s="313"/>
      <c r="E41" s="313"/>
      <c r="F41" s="313"/>
      <c r="G41" s="313"/>
      <c r="H41" s="313"/>
      <c r="I41" s="313"/>
    </row>
    <row r="42" spans="1:17">
      <c r="B42" s="210"/>
      <c r="C42" s="210"/>
      <c r="D42" s="210"/>
      <c r="E42" s="210"/>
      <c r="F42" s="210"/>
      <c r="G42" s="210"/>
      <c r="H42" s="210"/>
      <c r="I42" s="210"/>
    </row>
    <row r="43" spans="1:17" ht="15.75" thickBot="1">
      <c r="A43" s="11" t="s">
        <v>255</v>
      </c>
      <c r="B43" s="61"/>
      <c r="C43" s="61"/>
    </row>
    <row r="44" spans="1:17" ht="25.7" customHeight="1">
      <c r="B44" s="292" t="s">
        <v>258</v>
      </c>
      <c r="C44" s="299" t="s">
        <v>259</v>
      </c>
      <c r="D44" s="300"/>
      <c r="E44" s="300"/>
      <c r="F44" s="300"/>
      <c r="G44" s="300"/>
      <c r="H44" s="300"/>
      <c r="I44" s="300"/>
      <c r="M44" s="101" t="s">
        <v>254</v>
      </c>
    </row>
    <row r="45" spans="1:17" ht="26.25" thickBot="1">
      <c r="B45" s="315"/>
      <c r="C45" s="272" t="s">
        <v>267</v>
      </c>
      <c r="D45" s="314"/>
      <c r="E45" s="276"/>
      <c r="F45" s="272" t="s">
        <v>268</v>
      </c>
      <c r="G45" s="276"/>
      <c r="H45" s="302" t="s">
        <v>269</v>
      </c>
      <c r="I45" s="303"/>
      <c r="M45" s="57"/>
      <c r="N45" s="57" t="s">
        <v>260</v>
      </c>
      <c r="O45" s="57" t="s">
        <v>261</v>
      </c>
      <c r="P45" s="57" t="s">
        <v>262</v>
      </c>
      <c r="Q45" s="57" t="s">
        <v>239</v>
      </c>
    </row>
    <row r="46" spans="1:17" ht="25.35" customHeight="1" thickBot="1">
      <c r="A46" s="61" t="s">
        <v>264</v>
      </c>
      <c r="B46" s="173" t="s">
        <v>32</v>
      </c>
      <c r="C46" s="308">
        <v>1000</v>
      </c>
      <c r="D46" s="310"/>
      <c r="E46" s="309"/>
      <c r="F46" s="308">
        <v>10000</v>
      </c>
      <c r="G46" s="309"/>
      <c r="H46" s="308">
        <v>50000</v>
      </c>
      <c r="I46" s="310"/>
      <c r="M46" s="284" t="s">
        <v>263</v>
      </c>
      <c r="N46" s="284"/>
      <c r="O46" s="284"/>
      <c r="P46" s="311"/>
    </row>
    <row r="47" spans="1:17" ht="15.75" thickBot="1">
      <c r="B47" s="173" t="s">
        <v>32</v>
      </c>
      <c r="C47" s="308">
        <v>10000</v>
      </c>
      <c r="D47" s="310"/>
      <c r="E47" s="309"/>
      <c r="F47" s="308"/>
      <c r="G47" s="309"/>
      <c r="H47" s="308"/>
      <c r="I47" s="310"/>
      <c r="M47" s="150" t="s">
        <v>380</v>
      </c>
      <c r="N47" s="211">
        <v>1</v>
      </c>
      <c r="O47" s="211">
        <v>1</v>
      </c>
      <c r="P47" s="211">
        <v>1</v>
      </c>
      <c r="Q47" s="153">
        <f>(SUM(C46:C49)*N47)+(SUM(F46:F49)*O47)+(SUM(H46:H49)*P47)</f>
        <v>71000</v>
      </c>
    </row>
    <row r="48" spans="1:17" ht="24.95" customHeight="1" thickBot="1">
      <c r="B48" s="173" t="s">
        <v>32</v>
      </c>
      <c r="C48" s="308"/>
      <c r="D48" s="310"/>
      <c r="E48" s="309"/>
      <c r="F48" s="308"/>
      <c r="G48" s="309"/>
      <c r="H48" s="308"/>
      <c r="I48" s="310"/>
      <c r="M48" s="150" t="s">
        <v>381</v>
      </c>
      <c r="N48" s="211"/>
      <c r="O48" s="211">
        <v>1</v>
      </c>
      <c r="P48" s="211"/>
      <c r="Q48" s="153">
        <f>(SUM(C46:C49)*N48)+(SUM(F46:F49)*O48)+(SUM(H46:H49)*P48)</f>
        <v>10000</v>
      </c>
    </row>
    <row r="49" spans="2:17" ht="15.75" thickBot="1">
      <c r="B49" s="173" t="s">
        <v>32</v>
      </c>
      <c r="C49" s="308"/>
      <c r="D49" s="310"/>
      <c r="E49" s="309"/>
      <c r="F49" s="308"/>
      <c r="G49" s="309"/>
      <c r="H49" s="308"/>
      <c r="I49" s="310"/>
      <c r="M49" s="150" t="s">
        <v>382</v>
      </c>
      <c r="N49" s="211">
        <v>1</v>
      </c>
      <c r="O49" s="211"/>
      <c r="P49" s="211"/>
      <c r="Q49" s="153">
        <f>(SUM(C46:C49)*N49)+(SUM(F46:F49)*O49)+(SUM(H46:H49)*P49)</f>
        <v>11000</v>
      </c>
    </row>
    <row r="52" spans="2:17" ht="14.65" customHeight="1"/>
    <row r="53" spans="2:17" ht="14.65" customHeight="1"/>
  </sheetData>
  <mergeCells count="91">
    <mergeCell ref="M46:P46"/>
    <mergeCell ref="M36:P36"/>
    <mergeCell ref="H46:I46"/>
    <mergeCell ref="F47:G47"/>
    <mergeCell ref="F48:G48"/>
    <mergeCell ref="B40:I40"/>
    <mergeCell ref="B41:I41"/>
    <mergeCell ref="C45:E45"/>
    <mergeCell ref="F45:G45"/>
    <mergeCell ref="H45:I45"/>
    <mergeCell ref="C44:I44"/>
    <mergeCell ref="B44:B45"/>
    <mergeCell ref="B37:C37"/>
    <mergeCell ref="B38:C38"/>
    <mergeCell ref="B39:C39"/>
    <mergeCell ref="C36:E36"/>
    <mergeCell ref="F49:G49"/>
    <mergeCell ref="H47:I47"/>
    <mergeCell ref="H48:I48"/>
    <mergeCell ref="H49:I49"/>
    <mergeCell ref="C46:E46"/>
    <mergeCell ref="C47:E47"/>
    <mergeCell ref="C48:E48"/>
    <mergeCell ref="C49:E49"/>
    <mergeCell ref="F46:G46"/>
    <mergeCell ref="D38:E38"/>
    <mergeCell ref="D39:E39"/>
    <mergeCell ref="D37:I37"/>
    <mergeCell ref="F38:G38"/>
    <mergeCell ref="F39:G39"/>
    <mergeCell ref="H38:I38"/>
    <mergeCell ref="H39:I39"/>
    <mergeCell ref="B35:B36"/>
    <mergeCell ref="C35:I35"/>
    <mergeCell ref="B9:C9"/>
    <mergeCell ref="B10:C10"/>
    <mergeCell ref="B11:C11"/>
    <mergeCell ref="B23:C25"/>
    <mergeCell ref="D23:D25"/>
    <mergeCell ref="H14:I14"/>
    <mergeCell ref="H22:I22"/>
    <mergeCell ref="H30:I30"/>
    <mergeCell ref="F36:G36"/>
    <mergeCell ref="H36:I36"/>
    <mergeCell ref="H29:I29"/>
    <mergeCell ref="B5:C5"/>
    <mergeCell ref="B6:C6"/>
    <mergeCell ref="B7:C7"/>
    <mergeCell ref="B8:C8"/>
    <mergeCell ref="B30:C30"/>
    <mergeCell ref="C14:E14"/>
    <mergeCell ref="C28:E28"/>
    <mergeCell ref="D30:E30"/>
    <mergeCell ref="C29:E29"/>
    <mergeCell ref="M29:R29"/>
    <mergeCell ref="M22:Q22"/>
    <mergeCell ref="M15:Q15"/>
    <mergeCell ref="B16:C16"/>
    <mergeCell ref="E23:E25"/>
    <mergeCell ref="F23:F25"/>
    <mergeCell ref="G23:G25"/>
    <mergeCell ref="H23:H25"/>
    <mergeCell ref="I23:I25"/>
    <mergeCell ref="J23:J25"/>
    <mergeCell ref="H16:I16"/>
    <mergeCell ref="J16:K16"/>
    <mergeCell ref="B14:B15"/>
    <mergeCell ref="B21:B22"/>
    <mergeCell ref="B28:B29"/>
    <mergeCell ref="C22:E22"/>
    <mergeCell ref="K23:K25"/>
    <mergeCell ref="F22:G22"/>
    <mergeCell ref="J22:K22"/>
    <mergeCell ref="J14:K14"/>
    <mergeCell ref="C15:E15"/>
    <mergeCell ref="H15:I15"/>
    <mergeCell ref="J15:K15"/>
    <mergeCell ref="J21:K21"/>
    <mergeCell ref="H21:I21"/>
    <mergeCell ref="F21:G21"/>
    <mergeCell ref="D16:E16"/>
    <mergeCell ref="F16:G16"/>
    <mergeCell ref="C21:E21"/>
    <mergeCell ref="F14:G14"/>
    <mergeCell ref="F15:G15"/>
    <mergeCell ref="J30:K30"/>
    <mergeCell ref="H28:I28"/>
    <mergeCell ref="J28:K28"/>
    <mergeCell ref="J29:K29"/>
    <mergeCell ref="F28:G28"/>
    <mergeCell ref="F29:G29"/>
  </mergeCells>
  <hyperlinks>
    <hyperlink ref="A2:C2" location="'Toolkit Menu'!A1" display="Return to Toolkit Menu" xr:uid="{37AC9DFC-F9D2-2649-9F2A-466E08733BCA}"/>
  </hyperlinks>
  <pageMargins left="0.7" right="0.7" top="0.75" bottom="0.75" header="0.3" footer="0.3"/>
  <pageSetup paperSize="9" scale="69"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31C5A-6A93-744F-BBB4-CD21EE5AA721}">
  <sheetPr codeName="Sheet5">
    <tabColor rgb="FF002060"/>
    <pageSetUpPr fitToPage="1"/>
  </sheetPr>
  <dimension ref="A1:Q34"/>
  <sheetViews>
    <sheetView topLeftCell="A6" zoomScaleNormal="100" workbookViewId="0">
      <selection activeCell="B9" sqref="B9"/>
    </sheetView>
  </sheetViews>
  <sheetFormatPr defaultColWidth="8.85546875" defaultRowHeight="15"/>
  <cols>
    <col min="1" max="1" width="41.140625" customWidth="1"/>
    <col min="2" max="2" width="13" customWidth="1"/>
    <col min="3" max="3" width="9.28515625" customWidth="1"/>
    <col min="4" max="5" width="10.85546875" customWidth="1"/>
    <col min="6" max="6" width="10.7109375" customWidth="1"/>
    <col min="12" max="12" width="13" customWidth="1"/>
    <col min="14" max="14" width="38" customWidth="1"/>
    <col min="15" max="15" width="20.85546875" customWidth="1"/>
    <col min="17" max="17" width="13.7109375" hidden="1" customWidth="1"/>
  </cols>
  <sheetData>
    <row r="1" spans="1:17" ht="15.75">
      <c r="A1" s="3" t="s">
        <v>364</v>
      </c>
      <c r="C1" s="3"/>
      <c r="D1" s="3"/>
      <c r="E1" s="3"/>
      <c r="F1" s="3"/>
      <c r="G1" s="3"/>
      <c r="H1" s="3"/>
    </row>
    <row r="2" spans="1:17">
      <c r="A2" s="7" t="s">
        <v>0</v>
      </c>
      <c r="B2" s="7"/>
      <c r="Q2" s="110" t="s">
        <v>279</v>
      </c>
    </row>
    <row r="3" spans="1:17">
      <c r="A3" s="7"/>
      <c r="B3" s="7"/>
    </row>
    <row r="4" spans="1:17">
      <c r="A4" s="227" t="s">
        <v>365</v>
      </c>
      <c r="B4" s="218"/>
      <c r="C4" s="219"/>
      <c r="D4" s="219"/>
      <c r="E4" s="219"/>
      <c r="F4" s="219"/>
      <c r="G4" t="s">
        <v>392</v>
      </c>
    </row>
    <row r="5" spans="1:17">
      <c r="A5" s="7"/>
      <c r="B5" s="7"/>
    </row>
    <row r="6" spans="1:17" ht="24.95" customHeight="1" thickBot="1">
      <c r="A6" s="143" t="s">
        <v>278</v>
      </c>
      <c r="B6" s="7"/>
    </row>
    <row r="7" spans="1:17" ht="24.95" customHeight="1">
      <c r="A7" s="144" t="s">
        <v>384</v>
      </c>
      <c r="B7" s="7"/>
      <c r="Q7">
        <v>3</v>
      </c>
    </row>
    <row r="8" spans="1:17" ht="24.95" customHeight="1">
      <c r="A8" s="144" t="s">
        <v>385</v>
      </c>
      <c r="B8" s="7"/>
      <c r="N8" t="str">
        <f>A10</f>
        <v/>
      </c>
    </row>
    <row r="9" spans="1:17" ht="24.95" customHeight="1">
      <c r="A9" s="144" t="s">
        <v>386</v>
      </c>
      <c r="B9" s="7"/>
    </row>
    <row r="10" spans="1:17">
      <c r="A10" s="139" t="s">
        <v>307</v>
      </c>
      <c r="B10" s="7"/>
    </row>
    <row r="11" spans="1:17" ht="24.95" customHeight="1" thickBot="1">
      <c r="A11" s="11" t="s">
        <v>296</v>
      </c>
      <c r="B11" s="11"/>
    </row>
    <row r="12" spans="1:17" ht="39.950000000000003" customHeight="1" thickBot="1">
      <c r="A12" s="9"/>
      <c r="B12" s="10" t="s">
        <v>5</v>
      </c>
      <c r="C12" s="10" t="s">
        <v>6</v>
      </c>
      <c r="D12" s="10" t="s">
        <v>7</v>
      </c>
      <c r="E12" s="10" t="s">
        <v>8</v>
      </c>
      <c r="F12" s="10" t="s">
        <v>9</v>
      </c>
      <c r="G12" s="10" t="s">
        <v>10</v>
      </c>
      <c r="H12" s="10" t="s">
        <v>11</v>
      </c>
      <c r="I12" s="10" t="s">
        <v>12</v>
      </c>
      <c r="J12" s="10" t="s">
        <v>13</v>
      </c>
      <c r="K12" s="10" t="s">
        <v>14</v>
      </c>
      <c r="L12" s="10" t="s">
        <v>15</v>
      </c>
      <c r="N12" s="101" t="s">
        <v>302</v>
      </c>
    </row>
    <row r="13" spans="1:17" ht="27.75" customHeight="1" thickBot="1">
      <c r="A13" s="109" t="s">
        <v>16</v>
      </c>
      <c r="B13" s="220">
        <v>0.2</v>
      </c>
      <c r="C13" s="221">
        <v>0.3</v>
      </c>
      <c r="D13" s="221">
        <v>0.4</v>
      </c>
      <c r="E13" s="221">
        <v>0.1</v>
      </c>
      <c r="F13" s="221"/>
      <c r="G13" s="222"/>
      <c r="H13" s="117"/>
      <c r="I13" s="117"/>
      <c r="J13" s="117"/>
      <c r="K13" s="117"/>
      <c r="L13" s="111">
        <f>SUM(B13:K13)</f>
        <v>1</v>
      </c>
      <c r="N13" s="59" t="str">
        <f>IF(Q7=1,A7,IF(Q7=2,A8,IF(Q7=3,A9,A10)))</f>
        <v>Low or No Technology Solution</v>
      </c>
      <c r="O13" s="57" t="s">
        <v>303</v>
      </c>
    </row>
    <row r="14" spans="1:17" ht="39.950000000000003" customHeight="1" thickBot="1">
      <c r="A14" s="140" t="s">
        <v>17</v>
      </c>
      <c r="B14" s="223">
        <v>0.5</v>
      </c>
      <c r="C14" s="224">
        <v>0.5</v>
      </c>
      <c r="D14" s="224"/>
      <c r="E14" s="224"/>
      <c r="F14" s="224"/>
      <c r="G14" s="225"/>
      <c r="H14" s="118"/>
      <c r="I14" s="118"/>
      <c r="J14" s="118"/>
      <c r="K14" s="118"/>
      <c r="L14" s="112">
        <f t="shared" ref="L14:L17" si="0">SUM(B14:K14)</f>
        <v>1</v>
      </c>
      <c r="N14" s="141" t="s">
        <v>304</v>
      </c>
      <c r="O14" s="155">
        <f>SUM(B22:K22)</f>
        <v>1870400</v>
      </c>
    </row>
    <row r="15" spans="1:17" ht="39.950000000000003" customHeight="1" thickBot="1">
      <c r="A15" s="140" t="s">
        <v>18</v>
      </c>
      <c r="B15" s="223"/>
      <c r="C15" s="224">
        <v>0.2</v>
      </c>
      <c r="D15" s="224">
        <v>0.8</v>
      </c>
      <c r="E15" s="224"/>
      <c r="F15" s="224"/>
      <c r="G15" s="225"/>
      <c r="H15" s="118"/>
      <c r="I15" s="118"/>
      <c r="J15" s="118"/>
      <c r="K15" s="118"/>
      <c r="L15" s="112">
        <f t="shared" si="0"/>
        <v>1</v>
      </c>
      <c r="N15" s="141" t="s">
        <v>309</v>
      </c>
      <c r="O15" s="155">
        <f>SUM(B33:K33)</f>
        <v>1222500</v>
      </c>
    </row>
    <row r="16" spans="1:17" ht="15.75" thickBot="1">
      <c r="A16" s="140" t="s">
        <v>19</v>
      </c>
      <c r="B16" s="223"/>
      <c r="C16" s="224"/>
      <c r="D16" s="224">
        <v>1</v>
      </c>
      <c r="E16" s="224"/>
      <c r="F16" s="224"/>
      <c r="G16" s="225"/>
      <c r="H16" s="118"/>
      <c r="I16" s="118"/>
      <c r="J16" s="118"/>
      <c r="K16" s="118"/>
      <c r="L16" s="112">
        <f t="shared" si="0"/>
        <v>1</v>
      </c>
      <c r="N16" s="142" t="s">
        <v>305</v>
      </c>
      <c r="O16" s="172">
        <f>SUM(O14:O15)</f>
        <v>3092900</v>
      </c>
    </row>
    <row r="17" spans="1:15" ht="15.75" thickBot="1">
      <c r="A17" s="140" t="s">
        <v>328</v>
      </c>
      <c r="B17" s="223">
        <v>0.3</v>
      </c>
      <c r="C17" s="224">
        <v>0.3</v>
      </c>
      <c r="D17" s="224">
        <v>0.4</v>
      </c>
      <c r="E17" s="224"/>
      <c r="F17" s="224"/>
      <c r="G17" s="225"/>
      <c r="H17" s="118"/>
      <c r="I17" s="118"/>
      <c r="J17" s="118"/>
      <c r="K17" s="118"/>
      <c r="L17" s="112">
        <f t="shared" si="0"/>
        <v>1</v>
      </c>
      <c r="N17" s="167"/>
      <c r="O17" s="168"/>
    </row>
    <row r="18" spans="1:15" ht="15.75" thickBot="1">
      <c r="A18" s="140" t="s">
        <v>20</v>
      </c>
      <c r="B18" s="223">
        <v>0.08</v>
      </c>
      <c r="C18" s="224">
        <v>0.12</v>
      </c>
      <c r="D18" s="224">
        <v>0.2</v>
      </c>
      <c r="E18" s="224">
        <v>0.3</v>
      </c>
      <c r="F18" s="224">
        <v>0.3</v>
      </c>
      <c r="G18" s="225"/>
      <c r="H18" s="118"/>
      <c r="I18" s="118"/>
      <c r="J18" s="118"/>
      <c r="K18" s="118"/>
      <c r="L18" s="113">
        <f>SUM(B18:K18)</f>
        <v>1</v>
      </c>
    </row>
    <row r="19" spans="1:15" hidden="1">
      <c r="A19" s="140" t="s">
        <v>306</v>
      </c>
      <c r="B19" s="115">
        <f>(B13*Summary!$B9)+(B14*Summary!$B12)+(B15*Summary!$B11)+(B16*Summary!$B10)+(B17*Summary!$C13)+(B18*Summary!$B14)</f>
        <v>1606106</v>
      </c>
      <c r="C19" s="115">
        <f>(C13*Summary!$B9)+(C14*Summary!$B12)+(C15*Summary!$B11)+(C16*Summary!$B10)+(C17*Summary!$C13)+(C18*Summary!$B14)</f>
        <v>2284034</v>
      </c>
      <c r="D19" s="115">
        <f>(D13*Summary!$B9)+(D14*Summary!$B12)+(D15*Summary!$B11)+(D16*Summary!$B10)+(D17*Summary!$C13)+(D18*Summary!$B14)</f>
        <v>6141640</v>
      </c>
      <c r="E19" s="115">
        <f>(E13*Summary!$B9)+(E14*Summary!$B12)+(E15*Summary!$B11)+(E16*Summary!$B10)+(E17*Summary!$C13)+(E18*Summary!$B14)</f>
        <v>1751960</v>
      </c>
      <c r="F19" s="115">
        <f>(F13*Summary!$B9)+(F14*Summary!$B12)+(F15*Summary!$B11)+(F16*Summary!$B10)+(F17*Summary!$C13)+(F18*Summary!$B14)</f>
        <v>1251960</v>
      </c>
      <c r="G19" s="115">
        <f>(G13*Summary!$B9)+(G14*Summary!$B12)+(G15*Summary!$B11)+(G16*Summary!$B10)+(G17*Summary!$C13)+(G18*Summary!$B14)</f>
        <v>0</v>
      </c>
      <c r="H19" s="115">
        <f>(H13*Summary!$B9)+(H14*Summary!$B12)+(H15*Summary!$B11)+(H16*Summary!$B10)+(H17*Summary!$C13)+(H18*Summary!$B14)</f>
        <v>0</v>
      </c>
      <c r="I19" s="115">
        <f>(I13*Summary!$B9)+(I14*Summary!$B12)+(I15*Summary!$B11)+(I16*Summary!$B10)+(I17*Summary!$C13)+(I18*Summary!$B14)</f>
        <v>0</v>
      </c>
      <c r="J19" s="115">
        <f>(J13*Summary!$B9)+(J14*Summary!$B12)+(J15*Summary!$B11)+(J16*Summary!$B10)+(J17*Summary!$C13)+(J18*Summary!$B14)</f>
        <v>0</v>
      </c>
      <c r="K19" s="115">
        <f>(K13*Summary!$B9)+(K14*Summary!$B12)+(K15*Summary!$B11)+(K16*Summary!$B10)+(K17*Summary!$C13)+(K18*Summary!$B14)</f>
        <v>0</v>
      </c>
      <c r="M19" s="78" t="s">
        <v>295</v>
      </c>
    </row>
    <row r="20" spans="1:15" hidden="1">
      <c r="A20" s="140" t="s">
        <v>280</v>
      </c>
      <c r="B20" s="115">
        <f>(B13*Summary!$C9)+(B14*Summary!$C12)+(B15*Summary!$C11)+(B16*Summary!$C10)+(B17*Summary!$C13)+(B18*Summary!$C14)</f>
        <v>558250</v>
      </c>
      <c r="C20" s="115">
        <f>(C13*Summary!$C9)+(C14*Summary!$C12)+(C15*Summary!$C11)+(C16*Summary!$C10)+(C17*Summary!$C13)+(C18*Summary!$C14)</f>
        <v>720250</v>
      </c>
      <c r="D20" s="115">
        <f>(D13*Summary!$C9)+(D14*Summary!$C12)+(D15*Summary!$C11)+(D16*Summary!$C10)+(D17*Summary!$C13)+(D18*Summary!$C14)</f>
        <v>2464000</v>
      </c>
      <c r="E20" s="115">
        <f>(E13*Summary!$C9)+(E14*Summary!$C12)+(E15*Summary!$C11)+(E16*Summary!$C10)+(E17*Summary!$C13)+(E18*Summary!$C14)</f>
        <v>497500</v>
      </c>
      <c r="F20" s="115">
        <f>(F13*Summary!$C9)+(F14*Summary!$C12)+(F15*Summary!$C11)+(F16*Summary!$C10)+(F17*Summary!$C13)+(F18*Summary!$C14)</f>
        <v>397500</v>
      </c>
      <c r="G20" s="115">
        <f>(G13*Summary!$C9)+(G14*Summary!$C12)+(G15*Summary!$C11)+(G16*Summary!$C10)+(G17*Summary!$C13)+(G18*Summary!$C14)</f>
        <v>0</v>
      </c>
      <c r="H20" s="115">
        <f>(H13*Summary!$C9)+(H14*Summary!$C12)+(H15*Summary!$C11)+(H16*Summary!$C10)+(H17*Summary!$C13)+(H18*Summary!$C14)</f>
        <v>0</v>
      </c>
      <c r="I20" s="115">
        <f>(I13*Summary!$C9)+(I14*Summary!$C12)+(I15*Summary!$C11)+(I16*Summary!$C10)+(I17*Summary!$C13)+(I18*Summary!$C14)</f>
        <v>0</v>
      </c>
      <c r="J20" s="115">
        <f>(J13*Summary!$C9)+(J14*Summary!$C12)+(J15*Summary!$C11)+(J16*Summary!$C10)+(J17*Summary!$C13)+(J18*Summary!$C14)</f>
        <v>0</v>
      </c>
      <c r="K20" s="115">
        <f>(K13*Summary!$C9)+(K14*Summary!$C12)+(K15*Summary!$C11)+(K16*Summary!$C10)+(K17*Summary!$C13)+(K18*Summary!$C14)</f>
        <v>0</v>
      </c>
      <c r="M20" s="78" t="s">
        <v>295</v>
      </c>
    </row>
    <row r="21" spans="1:15" ht="15.75" hidden="1" thickBot="1">
      <c r="A21" s="140" t="s">
        <v>281</v>
      </c>
      <c r="B21" s="115">
        <f>(B13*Summary!$D9)+(B14*Summary!$D12)+(B15*Summary!$D11)+(B16*Summary!$D10)+(B17*Summary!$D13)+(B18*Summary!$D14)</f>
        <v>195052</v>
      </c>
      <c r="C21" s="115">
        <f>(C13*Summary!$D9)+(C14*Summary!$D12)+(C15*Summary!$D11)+(C16*Summary!$D10)+(C17*Summary!$D13)+(C18*Summary!$D14)</f>
        <v>248428</v>
      </c>
      <c r="D21" s="115">
        <f>(D13*Summary!$D9)+(D14*Summary!$D12)+(D15*Summary!$D11)+(D16*Summary!$D10)+(D17*Summary!$D13)+(D18*Summary!$D14)</f>
        <v>1081280</v>
      </c>
      <c r="E21" s="115">
        <f>(E13*Summary!$D9)+(E14*Summary!$D12)+(E15*Summary!$D11)+(E16*Summary!$D10)+(E17*Summary!$D13)+(E18*Summary!$D14)</f>
        <v>185320</v>
      </c>
      <c r="F21" s="115">
        <f>(F13*Summary!$D9)+(F14*Summary!$D12)+(F15*Summary!$D11)+(F16*Summary!$D10)+(F17*Summary!$D13)+(F18*Summary!$D14)</f>
        <v>160320</v>
      </c>
      <c r="G21" s="115">
        <f>(G13*Summary!$D9)+(G14*Summary!$D12)+(G15*Summary!$D11)+(G16*Summary!$D10)+(G17*Summary!$D13)+(G18*Summary!$D14)</f>
        <v>0</v>
      </c>
      <c r="H21" s="115">
        <f>(H13*Summary!$D9)+(H14*Summary!$D12)+(H15*Summary!$D11)+(H16*Summary!$D10)+(H17*Summary!$D13)+(H18*Summary!$D14)</f>
        <v>0</v>
      </c>
      <c r="I21" s="115">
        <f>(I13*Summary!$D9)+(I14*Summary!$D12)+(I15*Summary!$D11)+(I16*Summary!$D10)+(I17*Summary!$D13)+(I18*Summary!$D14)</f>
        <v>0</v>
      </c>
      <c r="J21" s="115">
        <f>(J13*Summary!$D9)+(J14*Summary!$D12)+(J15*Summary!$D11)+(J16*Summary!$D10)+(J17*Summary!$D13)+(J18*Summary!$D14)</f>
        <v>0</v>
      </c>
      <c r="K21" s="115">
        <f>(K13*Summary!$D9)+(K14*Summary!$D12)+(K15*Summary!$D11)+(K16*Summary!$D10)+(K17*Summary!$D13)+(K18*Summary!$D14)</f>
        <v>0</v>
      </c>
      <c r="M21" s="78" t="s">
        <v>295</v>
      </c>
    </row>
    <row r="22" spans="1:15" ht="35.1" customHeight="1" thickBot="1">
      <c r="A22" s="14" t="s">
        <v>21</v>
      </c>
      <c r="B22" s="114">
        <f t="shared" ref="B22:K22" si="1">IF($Q7=1,B19,IF($Q7=2,B20,IF($Q7=3,B21)))</f>
        <v>195052</v>
      </c>
      <c r="C22" s="114">
        <f t="shared" si="1"/>
        <v>248428</v>
      </c>
      <c r="D22" s="114">
        <f t="shared" si="1"/>
        <v>1081280</v>
      </c>
      <c r="E22" s="114">
        <f t="shared" si="1"/>
        <v>185320</v>
      </c>
      <c r="F22" s="114">
        <f t="shared" si="1"/>
        <v>160320</v>
      </c>
      <c r="G22" s="114">
        <f t="shared" si="1"/>
        <v>0</v>
      </c>
      <c r="H22" s="114">
        <f t="shared" si="1"/>
        <v>0</v>
      </c>
      <c r="I22" s="114">
        <f t="shared" si="1"/>
        <v>0</v>
      </c>
      <c r="J22" s="114">
        <f t="shared" si="1"/>
        <v>0</v>
      </c>
      <c r="K22" s="114">
        <f t="shared" si="1"/>
        <v>0</v>
      </c>
    </row>
    <row r="23" spans="1:15">
      <c r="A23" s="12"/>
      <c r="B23" s="2"/>
      <c r="C23" s="2"/>
      <c r="D23" s="2"/>
      <c r="E23" s="2"/>
      <c r="F23" s="2"/>
      <c r="G23" s="2"/>
      <c r="H23" s="2"/>
      <c r="I23" s="2"/>
      <c r="J23" s="2"/>
      <c r="K23" s="2"/>
    </row>
    <row r="24" spans="1:15" ht="39.950000000000003" customHeight="1" thickBot="1">
      <c r="A24" s="11" t="s">
        <v>297</v>
      </c>
      <c r="B24" s="11"/>
    </row>
    <row r="25" spans="1:15" ht="39.950000000000003" customHeight="1" thickBot="1">
      <c r="A25" s="9"/>
      <c r="B25" s="171" t="s">
        <v>5</v>
      </c>
      <c r="C25" s="171" t="s">
        <v>6</v>
      </c>
      <c r="D25" s="171" t="s">
        <v>7</v>
      </c>
      <c r="E25" s="171" t="s">
        <v>8</v>
      </c>
      <c r="F25" s="171" t="s">
        <v>9</v>
      </c>
      <c r="G25" s="171" t="s">
        <v>10</v>
      </c>
      <c r="H25" s="171" t="s">
        <v>11</v>
      </c>
      <c r="I25" s="171" t="s">
        <v>12</v>
      </c>
      <c r="J25" s="171" t="s">
        <v>13</v>
      </c>
      <c r="K25" s="171" t="s">
        <v>14</v>
      </c>
    </row>
    <row r="26" spans="1:15" ht="15.75" thickBot="1">
      <c r="A26" s="109" t="s">
        <v>161</v>
      </c>
      <c r="B26" s="226"/>
      <c r="C26" s="226"/>
      <c r="D26" s="226"/>
      <c r="E26" s="226"/>
      <c r="F26" s="226">
        <v>0.5</v>
      </c>
      <c r="G26" s="226">
        <v>0.5</v>
      </c>
      <c r="H26" s="226">
        <v>1</v>
      </c>
      <c r="I26" s="226">
        <v>1</v>
      </c>
      <c r="J26" s="226">
        <v>1</v>
      </c>
      <c r="K26" s="226">
        <v>1</v>
      </c>
    </row>
    <row r="27" spans="1:15" ht="15.75" thickBot="1">
      <c r="A27" s="116" t="s">
        <v>282</v>
      </c>
      <c r="B27" s="226"/>
      <c r="C27" s="226"/>
      <c r="D27" s="226"/>
      <c r="E27" s="226"/>
      <c r="F27" s="226"/>
      <c r="G27" s="226">
        <v>1</v>
      </c>
      <c r="H27" s="226">
        <v>1</v>
      </c>
      <c r="I27" s="226">
        <v>1</v>
      </c>
      <c r="J27" s="226">
        <v>1</v>
      </c>
      <c r="K27" s="226">
        <v>1</v>
      </c>
    </row>
    <row r="28" spans="1:15" ht="27" thickBot="1">
      <c r="A28" s="116" t="s">
        <v>283</v>
      </c>
      <c r="B28" s="226"/>
      <c r="C28" s="226"/>
      <c r="D28" s="226"/>
      <c r="E28" s="226"/>
      <c r="F28" s="226"/>
      <c r="G28" s="226"/>
      <c r="H28" s="226"/>
      <c r="I28" s="226"/>
      <c r="J28" s="226"/>
      <c r="K28" s="226">
        <v>1</v>
      </c>
    </row>
    <row r="29" spans="1:15" ht="15.75" thickBot="1">
      <c r="A29" s="116" t="s">
        <v>284</v>
      </c>
      <c r="B29" s="226"/>
      <c r="C29" s="226"/>
      <c r="D29" s="226"/>
      <c r="E29" s="226">
        <v>1</v>
      </c>
      <c r="F29" s="226">
        <v>1</v>
      </c>
      <c r="G29" s="226">
        <v>1</v>
      </c>
      <c r="H29" s="226"/>
      <c r="I29" s="226"/>
      <c r="J29" s="226"/>
      <c r="K29" s="226"/>
    </row>
    <row r="30" spans="1:15" hidden="1">
      <c r="A30" s="12" t="s">
        <v>306</v>
      </c>
      <c r="B30" s="115">
        <f>(B26*OpsCosts!$K10)+(B27*OpsCosts!$K13)+(B28*OpsCosts!$K18)+(B29*OpsCosts!$K14)</f>
        <v>0</v>
      </c>
      <c r="C30" s="115">
        <f>(C26*OpsCosts!$K10)+(C27*OpsCosts!$K13)+(C28*OpsCosts!$K18)+(C29*OpsCosts!$K14)</f>
        <v>0</v>
      </c>
      <c r="D30" s="115">
        <f>(D26*OpsCosts!$K10)+(D27*OpsCosts!$K13)+(D28*OpsCosts!$K18)+(D29*OpsCosts!$K14)</f>
        <v>0</v>
      </c>
      <c r="E30" s="115">
        <f>(E26*OpsCosts!$K10)+(E27*OpsCosts!$K13)+(E28*OpsCosts!$K18)+(E29*OpsCosts!$K14)</f>
        <v>250000</v>
      </c>
      <c r="F30" s="115">
        <f>(F26*OpsCosts!$K10)+(F27*OpsCosts!$K13)+(F28*OpsCosts!$K18)+(F29*OpsCosts!$K14)</f>
        <v>760250</v>
      </c>
      <c r="G30" s="115">
        <f>(G26*OpsCosts!$K10)+(G27*OpsCosts!$K13)+(G28*OpsCosts!$K18)+(G29*OpsCosts!$K14)</f>
        <v>1360250</v>
      </c>
      <c r="H30" s="115">
        <f>(H26*OpsCosts!$K10)+(H27*OpsCosts!$K13)+(H28*OpsCosts!$K18)+(H29*OpsCosts!$K14)</f>
        <v>1620500</v>
      </c>
      <c r="I30" s="115">
        <f>(I26*OpsCosts!$K10)+(I27*OpsCosts!$K13)+(I28*OpsCosts!$K18)+(I29*OpsCosts!$K14)</f>
        <v>1620500</v>
      </c>
      <c r="J30" s="115">
        <f>(J26*OpsCosts!$K10)+(J27*OpsCosts!$K13)+(J28*OpsCosts!$K18)+(J29*OpsCosts!$K14)</f>
        <v>1620500</v>
      </c>
      <c r="K30" s="115">
        <f>(K26*OpsCosts!$K10)+(K27*OpsCosts!$K13)+(K28*OpsCosts!$K18)+(K29*OpsCosts!$K14)</f>
        <v>3620500</v>
      </c>
      <c r="M30" s="78" t="s">
        <v>295</v>
      </c>
    </row>
    <row r="31" spans="1:15" hidden="1">
      <c r="A31" s="12" t="s">
        <v>280</v>
      </c>
      <c r="B31" s="115">
        <f>(B26*OpsCosts!$L10)+(B27*OpsCosts!$L13)+(B28*OpsCosts!$L18)+(B29*OpsCosts!$L14)</f>
        <v>0</v>
      </c>
      <c r="C31" s="115">
        <f>(C26*OpsCosts!$L10)+(C27*OpsCosts!$L13)+(C28*OpsCosts!$L18)+(C29*OpsCosts!$L14)</f>
        <v>0</v>
      </c>
      <c r="D31" s="115">
        <f>(D26*OpsCosts!$L10)+(D27*OpsCosts!$L13)+(D28*OpsCosts!$L18)+(D29*OpsCosts!$L14)</f>
        <v>0</v>
      </c>
      <c r="E31" s="115">
        <f>(E26*OpsCosts!$L10)+(E27*OpsCosts!$L13)+(E28*OpsCosts!$L18)+(E29*OpsCosts!$L14)</f>
        <v>105000</v>
      </c>
      <c r="F31" s="115">
        <f>(F26*OpsCosts!$L10)+(F27*OpsCosts!$L13)+(F28*OpsCosts!$L18)+(F29*OpsCosts!$L14)</f>
        <v>212750</v>
      </c>
      <c r="G31" s="115">
        <f>(G26*OpsCosts!$L10)+(G27*OpsCosts!$L13)+(G28*OpsCosts!$L18)+(G29*OpsCosts!$L14)</f>
        <v>512750</v>
      </c>
      <c r="H31" s="115">
        <f>(H26*OpsCosts!$L10)+(H27*OpsCosts!$L13)+(H28*OpsCosts!$L18)+(H29*OpsCosts!$L14)</f>
        <v>515500</v>
      </c>
      <c r="I31" s="115">
        <f>(I26*OpsCosts!$L10)+(I27*OpsCosts!$L13)+(I28*OpsCosts!$L18)+(I29*OpsCosts!$L14)</f>
        <v>515500</v>
      </c>
      <c r="J31" s="115">
        <f>(J26*OpsCosts!$L10)+(J27*OpsCosts!$L13)+(J28*OpsCosts!$L18)+(J29*OpsCosts!$L14)</f>
        <v>515500</v>
      </c>
      <c r="K31" s="115">
        <f>(K26*OpsCosts!$L10)+(K27*OpsCosts!$L13)+(K28*OpsCosts!$L18)+(K29*OpsCosts!$L14)</f>
        <v>915500</v>
      </c>
      <c r="M31" s="78" t="s">
        <v>295</v>
      </c>
    </row>
    <row r="32" spans="1:15" ht="15.75" hidden="1" thickBot="1">
      <c r="A32" s="12" t="s">
        <v>281</v>
      </c>
      <c r="B32" s="115">
        <f>(B26*OpsCosts!$M10)+(B27*OpsCosts!$M13)+(B28*OpsCosts!$M18)+(B29*OpsCosts!$M14)</f>
        <v>0</v>
      </c>
      <c r="C32" s="115">
        <f>(C26*OpsCosts!$M10)+(C27*OpsCosts!$M13)+(C28*OpsCosts!$M18)+(C29*OpsCosts!$M14)</f>
        <v>0</v>
      </c>
      <c r="D32" s="115">
        <f>(D26*OpsCosts!$M10)+(D27*OpsCosts!$M13)+(D28*OpsCosts!$M18)+(D29*OpsCosts!$M14)</f>
        <v>0</v>
      </c>
      <c r="E32" s="115">
        <f>(E26*OpsCosts!$M10)+(E27*OpsCosts!$M13)+(E28*OpsCosts!$M18)+(E29*OpsCosts!$M14)</f>
        <v>25000</v>
      </c>
      <c r="F32" s="115">
        <f>(F26*OpsCosts!$M10)+(F27*OpsCosts!$M13)+(F28*OpsCosts!$M18)+(F29*OpsCosts!$M14)</f>
        <v>54750</v>
      </c>
      <c r="G32" s="115">
        <f>(G26*OpsCosts!$M10)+(G27*OpsCosts!$M13)+(G28*OpsCosts!$M18)+(G29*OpsCosts!$M14)</f>
        <v>204750</v>
      </c>
      <c r="H32" s="115">
        <f>(H26*OpsCosts!$M10)+(H27*OpsCosts!$M13)+(H28*OpsCosts!$M18)+(H29*OpsCosts!$M14)</f>
        <v>209500</v>
      </c>
      <c r="I32" s="115">
        <f>(I26*OpsCosts!$M10)+(I27*OpsCosts!$M13)+(I28*OpsCosts!$M18)+(I29*OpsCosts!$M14)</f>
        <v>209500</v>
      </c>
      <c r="J32" s="115">
        <f>(J26*OpsCosts!$M10)+(J27*OpsCosts!$M13)+(J28*OpsCosts!$M18)+(J29*OpsCosts!$M14)</f>
        <v>209500</v>
      </c>
      <c r="K32" s="115">
        <f>(K26*OpsCosts!$M10)+(K27*OpsCosts!$M13)+(K28*OpsCosts!$M18)+(K29*OpsCosts!$M14)</f>
        <v>309500</v>
      </c>
      <c r="M32" s="78" t="s">
        <v>295</v>
      </c>
    </row>
    <row r="33" spans="1:11" ht="32.25" thickBot="1">
      <c r="A33" s="145" t="s">
        <v>308</v>
      </c>
      <c r="B33" s="114">
        <f t="shared" ref="B33:K33" si="2">IF($Q7=1,B30,IF($Q7=2,B31,IF($Q7=3,B32)))</f>
        <v>0</v>
      </c>
      <c r="C33" s="114">
        <f t="shared" si="2"/>
        <v>0</v>
      </c>
      <c r="D33" s="114">
        <f t="shared" si="2"/>
        <v>0</v>
      </c>
      <c r="E33" s="114">
        <f t="shared" si="2"/>
        <v>25000</v>
      </c>
      <c r="F33" s="114">
        <f t="shared" si="2"/>
        <v>54750</v>
      </c>
      <c r="G33" s="114">
        <f t="shared" si="2"/>
        <v>204750</v>
      </c>
      <c r="H33" s="114">
        <f t="shared" si="2"/>
        <v>209500</v>
      </c>
      <c r="I33" s="114">
        <f t="shared" si="2"/>
        <v>209500</v>
      </c>
      <c r="J33" s="114">
        <f t="shared" si="2"/>
        <v>209500</v>
      </c>
      <c r="K33" s="114">
        <f t="shared" si="2"/>
        <v>309500</v>
      </c>
    </row>
    <row r="34" spans="1:11">
      <c r="A34" s="12"/>
      <c r="B34" s="2"/>
      <c r="C34" s="2"/>
      <c r="D34" s="2"/>
      <c r="E34" s="2"/>
      <c r="F34" s="2"/>
      <c r="G34" s="2"/>
      <c r="H34" s="2"/>
      <c r="I34" s="2"/>
      <c r="J34" s="2"/>
      <c r="K34" s="2"/>
    </row>
  </sheetData>
  <hyperlinks>
    <hyperlink ref="A2:B2" location="'Toolkit Menu'!A1" display="Return to Toolkit Menu" xr:uid="{F18C15F3-FECB-614A-AD05-E174E63C66AA}"/>
  </hyperlinks>
  <pageMargins left="0.7" right="0.7" top="0.75" bottom="0.75" header="0.3" footer="0.3"/>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237" r:id="rId4" name="Option Button 21">
              <controlPr defaultSize="0" autoFill="0" autoLine="0" autoPict="0" altText="High Technology Option">
                <anchor moveWithCells="1">
                  <from>
                    <xdr:col>0</xdr:col>
                    <xdr:colOff>152400</xdr:colOff>
                    <xdr:row>6</xdr:row>
                    <xdr:rowOff>9525</xdr:rowOff>
                  </from>
                  <to>
                    <xdr:col>0</xdr:col>
                    <xdr:colOff>2333625</xdr:colOff>
                    <xdr:row>6</xdr:row>
                    <xdr:rowOff>295275</xdr:rowOff>
                  </to>
                </anchor>
              </controlPr>
            </control>
          </mc:Choice>
        </mc:AlternateContent>
        <mc:AlternateContent xmlns:mc="http://schemas.openxmlformats.org/markup-compatibility/2006">
          <mc:Choice Requires="x14">
            <control shapeId="9239" r:id="rId5" name="Option Button 23">
              <controlPr defaultSize="0" autoFill="0" autoLine="0" autoPict="0" altText="Medium Technology Option">
                <anchor moveWithCells="1">
                  <from>
                    <xdr:col>0</xdr:col>
                    <xdr:colOff>152400</xdr:colOff>
                    <xdr:row>7</xdr:row>
                    <xdr:rowOff>9525</xdr:rowOff>
                  </from>
                  <to>
                    <xdr:col>0</xdr:col>
                    <xdr:colOff>2333625</xdr:colOff>
                    <xdr:row>7</xdr:row>
                    <xdr:rowOff>295275</xdr:rowOff>
                  </to>
                </anchor>
              </controlPr>
            </control>
          </mc:Choice>
        </mc:AlternateContent>
        <mc:AlternateContent xmlns:mc="http://schemas.openxmlformats.org/markup-compatibility/2006">
          <mc:Choice Requires="x14">
            <control shapeId="9240" r:id="rId6" name="Option Button 24">
              <controlPr defaultSize="0" autoFill="0" autoLine="0" autoPict="0" altText="Low or No Technology Option">
                <anchor moveWithCells="1">
                  <from>
                    <xdr:col>0</xdr:col>
                    <xdr:colOff>152400</xdr:colOff>
                    <xdr:row>8</xdr:row>
                    <xdr:rowOff>9525</xdr:rowOff>
                  </from>
                  <to>
                    <xdr:col>0</xdr:col>
                    <xdr:colOff>2886075</xdr:colOff>
                    <xdr:row>8</xdr:row>
                    <xdr:rowOff>295275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4EA01-071C-7C4D-BEAA-95CAB26ACDAE}">
  <sheetPr codeName="Sheet6">
    <tabColor theme="4" tint="-0.499984740745262"/>
  </sheetPr>
  <dimension ref="A1:P155"/>
  <sheetViews>
    <sheetView zoomScaleNormal="100" workbookViewId="0">
      <pane xSplit="1" ySplit="3" topLeftCell="B4" activePane="bottomRight" state="frozen"/>
      <selection pane="topRight" activeCell="B1" sqref="B1"/>
      <selection pane="bottomLeft" activeCell="A3" sqref="A3"/>
      <selection pane="bottomRight" activeCell="T28" sqref="T28"/>
    </sheetView>
  </sheetViews>
  <sheetFormatPr defaultColWidth="8.85546875" defaultRowHeight="15"/>
  <cols>
    <col min="1" max="1" width="37" style="32" customWidth="1"/>
    <col min="2" max="2" width="8.85546875" style="36" customWidth="1"/>
    <col min="3" max="7" width="8.85546875" customWidth="1"/>
    <col min="9" max="9" width="8.85546875" style="41" customWidth="1"/>
    <col min="10" max="10" width="8.85546875" style="42" hidden="1" customWidth="1"/>
    <col min="11" max="15" width="8.85546875" style="43" customWidth="1"/>
    <col min="16" max="16" width="8.85546875" style="43"/>
  </cols>
  <sheetData>
    <row r="1" spans="1:16" ht="25.5">
      <c r="A1" s="228" t="s">
        <v>393</v>
      </c>
    </row>
    <row r="2" spans="1:16" s="17" customFormat="1">
      <c r="A2" s="16" t="s">
        <v>26</v>
      </c>
      <c r="B2" s="16" t="s">
        <v>27</v>
      </c>
      <c r="C2" s="319" t="s">
        <v>28</v>
      </c>
      <c r="D2" s="319"/>
      <c r="E2" s="319"/>
      <c r="F2" s="319"/>
      <c r="G2" s="319"/>
      <c r="I2" s="18" t="s">
        <v>29</v>
      </c>
      <c r="J2" s="19"/>
      <c r="K2" s="319" t="s">
        <v>30</v>
      </c>
      <c r="L2" s="319"/>
      <c r="M2" s="319"/>
      <c r="N2" s="319"/>
      <c r="O2" s="319"/>
      <c r="P2" s="319"/>
    </row>
    <row r="3" spans="1:16" s="17" customFormat="1">
      <c r="A3" s="16"/>
      <c r="B3" s="16"/>
      <c r="C3" s="20">
        <f ca="1">TODAY()</f>
        <v>44972</v>
      </c>
      <c r="D3" s="21">
        <f ca="1">C3+365</f>
        <v>45337</v>
      </c>
      <c r="E3" s="21">
        <f ca="1">D3+365</f>
        <v>45702</v>
      </c>
      <c r="F3" s="21">
        <f ca="1">E3+365</f>
        <v>46067</v>
      </c>
      <c r="G3" s="21">
        <f ca="1">F3+365</f>
        <v>46432</v>
      </c>
      <c r="H3" s="22" t="s">
        <v>31</v>
      </c>
      <c r="I3" s="23" t="s">
        <v>32</v>
      </c>
      <c r="J3" s="24" t="s">
        <v>33</v>
      </c>
      <c r="K3" s="20">
        <f ca="1">C3</f>
        <v>44972</v>
      </c>
      <c r="L3" s="21">
        <f ca="1">D3</f>
        <v>45337</v>
      </c>
      <c r="M3" s="21">
        <f ca="1">E3</f>
        <v>45702</v>
      </c>
      <c r="N3" s="21">
        <f ca="1">F3</f>
        <v>46067</v>
      </c>
      <c r="O3" s="21">
        <f ca="1">G3</f>
        <v>46432</v>
      </c>
      <c r="P3" s="25" t="s">
        <v>34</v>
      </c>
    </row>
    <row r="4" spans="1:16" ht="15.75">
      <c r="A4" s="138" t="s">
        <v>275</v>
      </c>
      <c r="B4" s="26"/>
      <c r="C4" s="23"/>
      <c r="D4" s="23"/>
      <c r="E4" s="27"/>
      <c r="F4" s="27"/>
      <c r="G4" s="27"/>
      <c r="H4" s="27">
        <f>SUM(C4:G4)</f>
        <v>0</v>
      </c>
      <c r="I4" s="28">
        <f>J4</f>
        <v>0</v>
      </c>
      <c r="J4" s="29"/>
      <c r="K4" s="28">
        <f t="shared" ref="K4:O35" si="0">C4*$I4</f>
        <v>0</v>
      </c>
      <c r="L4" s="28">
        <f t="shared" si="0"/>
        <v>0</v>
      </c>
      <c r="M4" s="28">
        <f t="shared" si="0"/>
        <v>0</v>
      </c>
      <c r="N4" s="28">
        <f t="shared" si="0"/>
        <v>0</v>
      </c>
      <c r="O4" s="28">
        <f t="shared" si="0"/>
        <v>0</v>
      </c>
      <c r="P4" s="28">
        <f>SUM(K4:O4)</f>
        <v>0</v>
      </c>
    </row>
    <row r="5" spans="1:16">
      <c r="A5" s="30" t="s">
        <v>18</v>
      </c>
      <c r="B5" s="31"/>
      <c r="C5" s="27"/>
      <c r="D5" s="27"/>
      <c r="E5" s="27"/>
      <c r="F5" s="27"/>
      <c r="G5" s="27"/>
      <c r="H5" s="27">
        <f t="shared" ref="H5:H68" si="1">SUM(C5:G5)</f>
        <v>0</v>
      </c>
      <c r="I5" s="28">
        <f>J5</f>
        <v>0</v>
      </c>
      <c r="J5" s="29"/>
      <c r="K5" s="28">
        <f t="shared" si="0"/>
        <v>0</v>
      </c>
      <c r="L5" s="28">
        <f t="shared" si="0"/>
        <v>0</v>
      </c>
      <c r="M5" s="28">
        <f t="shared" si="0"/>
        <v>0</v>
      </c>
      <c r="N5" s="28">
        <f t="shared" si="0"/>
        <v>0</v>
      </c>
      <c r="O5" s="28">
        <f t="shared" si="0"/>
        <v>0</v>
      </c>
      <c r="P5" s="28">
        <f t="shared" ref="P5:P68" si="2">SUM(K5:O5)</f>
        <v>0</v>
      </c>
    </row>
    <row r="6" spans="1:16">
      <c r="A6" s="32" t="s">
        <v>35</v>
      </c>
      <c r="B6" s="31" t="s">
        <v>36</v>
      </c>
      <c r="C6" s="128"/>
      <c r="D6" s="128"/>
      <c r="E6" s="128"/>
      <c r="F6" s="128"/>
      <c r="G6" s="128"/>
      <c r="H6" s="231">
        <f t="shared" si="1"/>
        <v>0</v>
      </c>
      <c r="I6" s="28">
        <f>J6</f>
        <v>5000</v>
      </c>
      <c r="J6" s="29">
        <v>5000</v>
      </c>
      <c r="K6" s="230">
        <f t="shared" si="0"/>
        <v>0</v>
      </c>
      <c r="L6" s="230">
        <f t="shared" si="0"/>
        <v>0</v>
      </c>
      <c r="M6" s="230">
        <f t="shared" si="0"/>
        <v>0</v>
      </c>
      <c r="N6" s="230">
        <f t="shared" si="0"/>
        <v>0</v>
      </c>
      <c r="O6" s="230">
        <f t="shared" si="0"/>
        <v>0</v>
      </c>
      <c r="P6" s="230">
        <f t="shared" si="2"/>
        <v>0</v>
      </c>
    </row>
    <row r="7" spans="1:16">
      <c r="A7" s="32" t="s">
        <v>37</v>
      </c>
      <c r="B7" s="31" t="s">
        <v>36</v>
      </c>
      <c r="C7" s="128"/>
      <c r="D7" s="128"/>
      <c r="E7" s="128"/>
      <c r="F7" s="128"/>
      <c r="G7" s="128"/>
      <c r="H7" s="231">
        <f t="shared" si="1"/>
        <v>0</v>
      </c>
      <c r="I7" s="28">
        <f t="shared" ref="I7:I70" si="3">J7</f>
        <v>200</v>
      </c>
      <c r="J7" s="29">
        <v>200</v>
      </c>
      <c r="K7" s="230">
        <f t="shared" si="0"/>
        <v>0</v>
      </c>
      <c r="L7" s="230">
        <f t="shared" si="0"/>
        <v>0</v>
      </c>
      <c r="M7" s="230">
        <f t="shared" si="0"/>
        <v>0</v>
      </c>
      <c r="N7" s="230">
        <f t="shared" si="0"/>
        <v>0</v>
      </c>
      <c r="O7" s="230">
        <f t="shared" si="0"/>
        <v>0</v>
      </c>
      <c r="P7" s="230">
        <f t="shared" si="2"/>
        <v>0</v>
      </c>
    </row>
    <row r="8" spans="1:16">
      <c r="A8" s="32" t="s">
        <v>38</v>
      </c>
      <c r="B8" s="31" t="s">
        <v>36</v>
      </c>
      <c r="C8" s="128"/>
      <c r="D8" s="128"/>
      <c r="E8" s="128"/>
      <c r="F8" s="128"/>
      <c r="G8" s="128"/>
      <c r="H8" s="231">
        <f t="shared" si="1"/>
        <v>0</v>
      </c>
      <c r="I8" s="28">
        <f t="shared" si="3"/>
        <v>1000</v>
      </c>
      <c r="J8" s="29">
        <v>1000</v>
      </c>
      <c r="K8" s="230">
        <f t="shared" si="0"/>
        <v>0</v>
      </c>
      <c r="L8" s="230">
        <f t="shared" si="0"/>
        <v>0</v>
      </c>
      <c r="M8" s="230">
        <f t="shared" si="0"/>
        <v>0</v>
      </c>
      <c r="N8" s="230">
        <f t="shared" si="0"/>
        <v>0</v>
      </c>
      <c r="O8" s="230">
        <f t="shared" si="0"/>
        <v>0</v>
      </c>
      <c r="P8" s="230">
        <f t="shared" si="2"/>
        <v>0</v>
      </c>
    </row>
    <row r="9" spans="1:16">
      <c r="A9" s="32" t="s">
        <v>39</v>
      </c>
      <c r="B9" s="31" t="s">
        <v>36</v>
      </c>
      <c r="C9" s="128"/>
      <c r="D9" s="128"/>
      <c r="E9" s="128"/>
      <c r="F9" s="128"/>
      <c r="G9" s="128"/>
      <c r="H9" s="231">
        <f t="shared" si="1"/>
        <v>0</v>
      </c>
      <c r="I9" s="28">
        <f t="shared" si="3"/>
        <v>1500</v>
      </c>
      <c r="J9" s="29">
        <v>1500</v>
      </c>
      <c r="K9" s="230">
        <f t="shared" si="0"/>
        <v>0</v>
      </c>
      <c r="L9" s="230">
        <f t="shared" si="0"/>
        <v>0</v>
      </c>
      <c r="M9" s="230">
        <f t="shared" si="0"/>
        <v>0</v>
      </c>
      <c r="N9" s="230">
        <f t="shared" si="0"/>
        <v>0</v>
      </c>
      <c r="O9" s="230">
        <f t="shared" si="0"/>
        <v>0</v>
      </c>
      <c r="P9" s="230">
        <f t="shared" si="2"/>
        <v>0</v>
      </c>
    </row>
    <row r="10" spans="1:16">
      <c r="A10" s="32" t="s">
        <v>40</v>
      </c>
      <c r="B10" s="31" t="s">
        <v>36</v>
      </c>
      <c r="C10" s="128"/>
      <c r="D10" s="128"/>
      <c r="E10" s="128"/>
      <c r="F10" s="128"/>
      <c r="G10" s="128"/>
      <c r="H10" s="231">
        <f t="shared" si="1"/>
        <v>0</v>
      </c>
      <c r="I10" s="28">
        <f t="shared" si="3"/>
        <v>250</v>
      </c>
      <c r="J10" s="29">
        <v>250</v>
      </c>
      <c r="K10" s="230">
        <f t="shared" si="0"/>
        <v>0</v>
      </c>
      <c r="L10" s="230">
        <f t="shared" si="0"/>
        <v>0</v>
      </c>
      <c r="M10" s="230">
        <f t="shared" si="0"/>
        <v>0</v>
      </c>
      <c r="N10" s="230">
        <f t="shared" si="0"/>
        <v>0</v>
      </c>
      <c r="O10" s="230">
        <f t="shared" si="0"/>
        <v>0</v>
      </c>
      <c r="P10" s="230">
        <f t="shared" si="2"/>
        <v>0</v>
      </c>
    </row>
    <row r="11" spans="1:16">
      <c r="A11" s="32" t="s">
        <v>41</v>
      </c>
      <c r="B11" s="31" t="s">
        <v>36</v>
      </c>
      <c r="C11" s="128"/>
      <c r="D11" s="128"/>
      <c r="E11" s="128"/>
      <c r="F11" s="128"/>
      <c r="G11" s="128"/>
      <c r="H11" s="231">
        <f t="shared" si="1"/>
        <v>0</v>
      </c>
      <c r="I11" s="28">
        <f t="shared" si="3"/>
        <v>200</v>
      </c>
      <c r="J11" s="29">
        <v>200</v>
      </c>
      <c r="K11" s="230">
        <f t="shared" si="0"/>
        <v>0</v>
      </c>
      <c r="L11" s="230">
        <f t="shared" si="0"/>
        <v>0</v>
      </c>
      <c r="M11" s="230">
        <f t="shared" si="0"/>
        <v>0</v>
      </c>
      <c r="N11" s="230">
        <f t="shared" si="0"/>
        <v>0</v>
      </c>
      <c r="O11" s="230">
        <f t="shared" si="0"/>
        <v>0</v>
      </c>
      <c r="P11" s="230">
        <f t="shared" si="2"/>
        <v>0</v>
      </c>
    </row>
    <row r="12" spans="1:16">
      <c r="A12" s="32" t="s">
        <v>42</v>
      </c>
      <c r="B12" s="31" t="s">
        <v>36</v>
      </c>
      <c r="C12" s="128"/>
      <c r="D12" s="128"/>
      <c r="E12" s="128"/>
      <c r="F12" s="128"/>
      <c r="G12" s="128"/>
      <c r="H12" s="231">
        <f t="shared" si="1"/>
        <v>0</v>
      </c>
      <c r="I12" s="28">
        <f t="shared" si="3"/>
        <v>1000</v>
      </c>
      <c r="J12" s="29">
        <v>1000</v>
      </c>
      <c r="K12" s="230">
        <f t="shared" si="0"/>
        <v>0</v>
      </c>
      <c r="L12" s="230">
        <f t="shared" si="0"/>
        <v>0</v>
      </c>
      <c r="M12" s="230">
        <f t="shared" si="0"/>
        <v>0</v>
      </c>
      <c r="N12" s="230">
        <f t="shared" si="0"/>
        <v>0</v>
      </c>
      <c r="O12" s="230">
        <f t="shared" si="0"/>
        <v>0</v>
      </c>
      <c r="P12" s="230">
        <f t="shared" si="2"/>
        <v>0</v>
      </c>
    </row>
    <row r="13" spans="1:16">
      <c r="A13" s="32" t="s">
        <v>43</v>
      </c>
      <c r="B13" s="31" t="s">
        <v>36</v>
      </c>
      <c r="C13" s="128"/>
      <c r="D13" s="128"/>
      <c r="E13" s="128"/>
      <c r="F13" s="128"/>
      <c r="G13" s="128"/>
      <c r="H13" s="231">
        <f t="shared" si="1"/>
        <v>0</v>
      </c>
      <c r="I13" s="28">
        <f t="shared" si="3"/>
        <v>2000</v>
      </c>
      <c r="J13" s="29">
        <v>2000</v>
      </c>
      <c r="K13" s="230">
        <f t="shared" si="0"/>
        <v>0</v>
      </c>
      <c r="L13" s="230">
        <f t="shared" si="0"/>
        <v>0</v>
      </c>
      <c r="M13" s="230">
        <f t="shared" si="0"/>
        <v>0</v>
      </c>
      <c r="N13" s="230">
        <f t="shared" si="0"/>
        <v>0</v>
      </c>
      <c r="O13" s="230">
        <f t="shared" si="0"/>
        <v>0</v>
      </c>
      <c r="P13" s="230">
        <f t="shared" si="2"/>
        <v>0</v>
      </c>
    </row>
    <row r="14" spans="1:16">
      <c r="A14" s="32" t="s">
        <v>44</v>
      </c>
      <c r="B14" s="31" t="s">
        <v>36</v>
      </c>
      <c r="C14" s="128"/>
      <c r="D14" s="128"/>
      <c r="E14" s="128"/>
      <c r="F14" s="128"/>
      <c r="G14" s="128"/>
      <c r="H14" s="231">
        <f t="shared" si="1"/>
        <v>0</v>
      </c>
      <c r="I14" s="28">
        <f t="shared" si="3"/>
        <v>250</v>
      </c>
      <c r="J14" s="29">
        <v>250</v>
      </c>
      <c r="K14" s="230">
        <f t="shared" si="0"/>
        <v>0</v>
      </c>
      <c r="L14" s="230">
        <f t="shared" si="0"/>
        <v>0</v>
      </c>
      <c r="M14" s="230">
        <f t="shared" si="0"/>
        <v>0</v>
      </c>
      <c r="N14" s="230">
        <f t="shared" si="0"/>
        <v>0</v>
      </c>
      <c r="O14" s="230">
        <f t="shared" si="0"/>
        <v>0</v>
      </c>
      <c r="P14" s="230">
        <f t="shared" si="2"/>
        <v>0</v>
      </c>
    </row>
    <row r="15" spans="1:16">
      <c r="A15" s="32" t="s">
        <v>45</v>
      </c>
      <c r="B15" s="31" t="s">
        <v>36</v>
      </c>
      <c r="C15" s="128"/>
      <c r="D15" s="128"/>
      <c r="E15" s="128"/>
      <c r="F15" s="128"/>
      <c r="G15" s="128"/>
      <c r="H15" s="231">
        <f t="shared" si="1"/>
        <v>0</v>
      </c>
      <c r="I15" s="28">
        <f t="shared" si="3"/>
        <v>500</v>
      </c>
      <c r="J15" s="29">
        <v>500</v>
      </c>
      <c r="K15" s="230">
        <f t="shared" si="0"/>
        <v>0</v>
      </c>
      <c r="L15" s="230">
        <f t="shared" si="0"/>
        <v>0</v>
      </c>
      <c r="M15" s="230">
        <f t="shared" si="0"/>
        <v>0</v>
      </c>
      <c r="N15" s="230">
        <f t="shared" si="0"/>
        <v>0</v>
      </c>
      <c r="O15" s="230">
        <f t="shared" si="0"/>
        <v>0</v>
      </c>
      <c r="P15" s="230">
        <f t="shared" si="2"/>
        <v>0</v>
      </c>
    </row>
    <row r="16" spans="1:16">
      <c r="A16" s="32" t="s">
        <v>46</v>
      </c>
      <c r="B16" s="31" t="s">
        <v>36</v>
      </c>
      <c r="C16" s="128"/>
      <c r="D16" s="128"/>
      <c r="E16" s="128"/>
      <c r="F16" s="128"/>
      <c r="G16" s="128"/>
      <c r="H16" s="231">
        <f t="shared" si="1"/>
        <v>0</v>
      </c>
      <c r="I16" s="28">
        <f t="shared" si="3"/>
        <v>750</v>
      </c>
      <c r="J16" s="29">
        <v>750</v>
      </c>
      <c r="K16" s="230">
        <f t="shared" si="0"/>
        <v>0</v>
      </c>
      <c r="L16" s="230">
        <f t="shared" si="0"/>
        <v>0</v>
      </c>
      <c r="M16" s="230">
        <f t="shared" si="0"/>
        <v>0</v>
      </c>
      <c r="N16" s="230">
        <f t="shared" si="0"/>
        <v>0</v>
      </c>
      <c r="O16" s="230">
        <f t="shared" si="0"/>
        <v>0</v>
      </c>
      <c r="P16" s="230">
        <f t="shared" si="2"/>
        <v>0</v>
      </c>
    </row>
    <row r="17" spans="1:16">
      <c r="A17" s="32" t="s">
        <v>47</v>
      </c>
      <c r="B17" s="31" t="s">
        <v>36</v>
      </c>
      <c r="C17" s="128"/>
      <c r="D17" s="128"/>
      <c r="E17" s="128"/>
      <c r="F17" s="128"/>
      <c r="G17" s="128"/>
      <c r="H17" s="231">
        <f t="shared" si="1"/>
        <v>0</v>
      </c>
      <c r="I17" s="28">
        <f t="shared" si="3"/>
        <v>750</v>
      </c>
      <c r="J17" s="29">
        <v>750</v>
      </c>
      <c r="K17" s="230">
        <f t="shared" si="0"/>
        <v>0</v>
      </c>
      <c r="L17" s="230">
        <f t="shared" si="0"/>
        <v>0</v>
      </c>
      <c r="M17" s="230">
        <f t="shared" si="0"/>
        <v>0</v>
      </c>
      <c r="N17" s="230">
        <f t="shared" si="0"/>
        <v>0</v>
      </c>
      <c r="O17" s="230">
        <f t="shared" si="0"/>
        <v>0</v>
      </c>
      <c r="P17" s="230">
        <f t="shared" si="2"/>
        <v>0</v>
      </c>
    </row>
    <row r="18" spans="1:16">
      <c r="A18" s="32" t="s">
        <v>48</v>
      </c>
      <c r="B18" s="31" t="s">
        <v>36</v>
      </c>
      <c r="C18" s="128"/>
      <c r="D18" s="128"/>
      <c r="E18" s="128"/>
      <c r="F18" s="128"/>
      <c r="G18" s="128"/>
      <c r="H18" s="231">
        <f t="shared" si="1"/>
        <v>0</v>
      </c>
      <c r="I18" s="28">
        <f t="shared" si="3"/>
        <v>2000</v>
      </c>
      <c r="J18" s="29">
        <v>2000</v>
      </c>
      <c r="K18" s="230">
        <f t="shared" si="0"/>
        <v>0</v>
      </c>
      <c r="L18" s="230">
        <f t="shared" si="0"/>
        <v>0</v>
      </c>
      <c r="M18" s="230">
        <f t="shared" si="0"/>
        <v>0</v>
      </c>
      <c r="N18" s="230">
        <f t="shared" si="0"/>
        <v>0</v>
      </c>
      <c r="O18" s="230">
        <f t="shared" si="0"/>
        <v>0</v>
      </c>
      <c r="P18" s="230">
        <f t="shared" si="2"/>
        <v>0</v>
      </c>
    </row>
    <row r="19" spans="1:16">
      <c r="A19" s="32" t="s">
        <v>49</v>
      </c>
      <c r="B19" s="31" t="s">
        <v>36</v>
      </c>
      <c r="C19" s="128"/>
      <c r="D19" s="128"/>
      <c r="E19" s="128"/>
      <c r="F19" s="128"/>
      <c r="G19" s="128"/>
      <c r="H19" s="231">
        <f t="shared" si="1"/>
        <v>0</v>
      </c>
      <c r="I19" s="28">
        <f t="shared" si="3"/>
        <v>2500</v>
      </c>
      <c r="J19" s="29">
        <v>2500</v>
      </c>
      <c r="K19" s="230">
        <f t="shared" si="0"/>
        <v>0</v>
      </c>
      <c r="L19" s="230">
        <f t="shared" si="0"/>
        <v>0</v>
      </c>
      <c r="M19" s="230">
        <f t="shared" si="0"/>
        <v>0</v>
      </c>
      <c r="N19" s="230">
        <f t="shared" si="0"/>
        <v>0</v>
      </c>
      <c r="O19" s="230">
        <f t="shared" si="0"/>
        <v>0</v>
      </c>
      <c r="P19" s="230">
        <f t="shared" si="2"/>
        <v>0</v>
      </c>
    </row>
    <row r="20" spans="1:16">
      <c r="A20" s="32" t="s">
        <v>50</v>
      </c>
      <c r="B20" s="31" t="s">
        <v>36</v>
      </c>
      <c r="C20" s="128"/>
      <c r="D20" s="128"/>
      <c r="E20" s="128"/>
      <c r="F20" s="128"/>
      <c r="G20" s="128"/>
      <c r="H20" s="231">
        <f t="shared" si="1"/>
        <v>0</v>
      </c>
      <c r="I20" s="28">
        <f t="shared" si="3"/>
        <v>350</v>
      </c>
      <c r="J20" s="29">
        <v>350</v>
      </c>
      <c r="K20" s="230">
        <f t="shared" si="0"/>
        <v>0</v>
      </c>
      <c r="L20" s="230">
        <f t="shared" si="0"/>
        <v>0</v>
      </c>
      <c r="M20" s="230">
        <f t="shared" si="0"/>
        <v>0</v>
      </c>
      <c r="N20" s="230">
        <f t="shared" si="0"/>
        <v>0</v>
      </c>
      <c r="O20" s="230">
        <f t="shared" si="0"/>
        <v>0</v>
      </c>
      <c r="P20" s="230">
        <f t="shared" si="2"/>
        <v>0</v>
      </c>
    </row>
    <row r="21" spans="1:16">
      <c r="A21" s="32" t="s">
        <v>51</v>
      </c>
      <c r="B21" s="33" t="s">
        <v>52</v>
      </c>
      <c r="C21" s="129">
        <f>SUM(C15:C16)</f>
        <v>0</v>
      </c>
      <c r="D21" s="128"/>
      <c r="E21" s="128"/>
      <c r="F21" s="128"/>
      <c r="G21" s="128"/>
      <c r="H21" s="231">
        <f t="shared" si="1"/>
        <v>0</v>
      </c>
      <c r="I21" s="28">
        <f t="shared" si="3"/>
        <v>1000</v>
      </c>
      <c r="J21" s="29">
        <v>1000</v>
      </c>
      <c r="K21" s="230">
        <f t="shared" si="0"/>
        <v>0</v>
      </c>
      <c r="L21" s="230">
        <f t="shared" si="0"/>
        <v>0</v>
      </c>
      <c r="M21" s="230">
        <f t="shared" si="0"/>
        <v>0</v>
      </c>
      <c r="N21" s="230">
        <f t="shared" si="0"/>
        <v>0</v>
      </c>
      <c r="O21" s="230">
        <f t="shared" si="0"/>
        <v>0</v>
      </c>
      <c r="P21" s="230">
        <f t="shared" si="2"/>
        <v>0</v>
      </c>
    </row>
    <row r="22" spans="1:16">
      <c r="A22" s="32" t="s">
        <v>53</v>
      </c>
      <c r="B22" s="33" t="s">
        <v>54</v>
      </c>
      <c r="C22" s="129">
        <f>C19</f>
        <v>0</v>
      </c>
      <c r="D22" s="128"/>
      <c r="E22" s="128"/>
      <c r="F22" s="128"/>
      <c r="G22" s="128"/>
      <c r="H22" s="231">
        <f t="shared" si="1"/>
        <v>0</v>
      </c>
      <c r="I22" s="28">
        <f t="shared" si="3"/>
        <v>500</v>
      </c>
      <c r="J22" s="29">
        <v>500</v>
      </c>
      <c r="K22" s="230">
        <f t="shared" si="0"/>
        <v>0</v>
      </c>
      <c r="L22" s="230">
        <f t="shared" si="0"/>
        <v>0</v>
      </c>
      <c r="M22" s="230">
        <f t="shared" si="0"/>
        <v>0</v>
      </c>
      <c r="N22" s="230">
        <f t="shared" si="0"/>
        <v>0</v>
      </c>
      <c r="O22" s="230">
        <f t="shared" si="0"/>
        <v>0</v>
      </c>
      <c r="P22" s="230">
        <f t="shared" si="2"/>
        <v>0</v>
      </c>
    </row>
    <row r="23" spans="1:16">
      <c r="A23" s="32" t="s">
        <v>55</v>
      </c>
      <c r="B23" s="31" t="s">
        <v>36</v>
      </c>
      <c r="C23" s="128"/>
      <c r="D23" s="128"/>
      <c r="E23" s="128"/>
      <c r="F23" s="128"/>
      <c r="G23" s="128"/>
      <c r="H23" s="231">
        <f t="shared" si="1"/>
        <v>0</v>
      </c>
      <c r="I23" s="28">
        <f t="shared" si="3"/>
        <v>1500</v>
      </c>
      <c r="J23" s="29">
        <v>1500</v>
      </c>
      <c r="K23" s="230">
        <f t="shared" si="0"/>
        <v>0</v>
      </c>
      <c r="L23" s="230">
        <f t="shared" si="0"/>
        <v>0</v>
      </c>
      <c r="M23" s="230">
        <f t="shared" si="0"/>
        <v>0</v>
      </c>
      <c r="N23" s="230">
        <f t="shared" si="0"/>
        <v>0</v>
      </c>
      <c r="O23" s="230">
        <f t="shared" si="0"/>
        <v>0</v>
      </c>
      <c r="P23" s="230">
        <f t="shared" si="2"/>
        <v>0</v>
      </c>
    </row>
    <row r="24" spans="1:16">
      <c r="A24" s="32" t="s">
        <v>56</v>
      </c>
      <c r="B24" s="31" t="s">
        <v>36</v>
      </c>
      <c r="C24" s="128"/>
      <c r="D24" s="128"/>
      <c r="E24" s="128"/>
      <c r="F24" s="128"/>
      <c r="G24" s="128"/>
      <c r="H24" s="231">
        <f t="shared" si="1"/>
        <v>0</v>
      </c>
      <c r="I24" s="28">
        <f t="shared" si="3"/>
        <v>250</v>
      </c>
      <c r="J24" s="29">
        <v>250</v>
      </c>
      <c r="K24" s="230">
        <f t="shared" si="0"/>
        <v>0</v>
      </c>
      <c r="L24" s="230">
        <f t="shared" si="0"/>
        <v>0</v>
      </c>
      <c r="M24" s="230">
        <f t="shared" si="0"/>
        <v>0</v>
      </c>
      <c r="N24" s="230">
        <f t="shared" si="0"/>
        <v>0</v>
      </c>
      <c r="O24" s="230">
        <f t="shared" si="0"/>
        <v>0</v>
      </c>
      <c r="P24" s="230">
        <f t="shared" si="2"/>
        <v>0</v>
      </c>
    </row>
    <row r="25" spans="1:16">
      <c r="A25" s="32" t="s">
        <v>57</v>
      </c>
      <c r="B25" s="31" t="s">
        <v>36</v>
      </c>
      <c r="C25" s="128"/>
      <c r="D25" s="128"/>
      <c r="E25" s="128"/>
      <c r="F25" s="128"/>
      <c r="G25" s="128"/>
      <c r="H25" s="231">
        <f t="shared" si="1"/>
        <v>0</v>
      </c>
      <c r="I25" s="28">
        <f t="shared" si="3"/>
        <v>500</v>
      </c>
      <c r="J25" s="29">
        <v>500</v>
      </c>
      <c r="K25" s="230">
        <f t="shared" si="0"/>
        <v>0</v>
      </c>
      <c r="L25" s="230">
        <f t="shared" si="0"/>
        <v>0</v>
      </c>
      <c r="M25" s="230">
        <f t="shared" si="0"/>
        <v>0</v>
      </c>
      <c r="N25" s="230">
        <f t="shared" si="0"/>
        <v>0</v>
      </c>
      <c r="O25" s="230">
        <f t="shared" si="0"/>
        <v>0</v>
      </c>
      <c r="P25" s="230">
        <f t="shared" si="2"/>
        <v>0</v>
      </c>
    </row>
    <row r="26" spans="1:16" ht="18" customHeight="1">
      <c r="A26" s="32" t="s">
        <v>58</v>
      </c>
      <c r="B26" s="31" t="s">
        <v>36</v>
      </c>
      <c r="C26" s="128"/>
      <c r="D26" s="128"/>
      <c r="E26" s="128"/>
      <c r="F26" s="128"/>
      <c r="G26" s="128"/>
      <c r="H26" s="231">
        <f t="shared" si="1"/>
        <v>0</v>
      </c>
      <c r="I26" s="28">
        <f t="shared" si="3"/>
        <v>300</v>
      </c>
      <c r="J26" s="29">
        <v>300</v>
      </c>
      <c r="K26" s="230">
        <f t="shared" si="0"/>
        <v>0</v>
      </c>
      <c r="L26" s="230">
        <f t="shared" si="0"/>
        <v>0</v>
      </c>
      <c r="M26" s="230">
        <f t="shared" si="0"/>
        <v>0</v>
      </c>
      <c r="N26" s="230">
        <f t="shared" si="0"/>
        <v>0</v>
      </c>
      <c r="O26" s="230">
        <f t="shared" si="0"/>
        <v>0</v>
      </c>
      <c r="P26" s="230">
        <f t="shared" si="2"/>
        <v>0</v>
      </c>
    </row>
    <row r="27" spans="1:16">
      <c r="A27" s="32" t="s">
        <v>59</v>
      </c>
      <c r="B27" s="31" t="s">
        <v>36</v>
      </c>
      <c r="C27" s="128"/>
      <c r="D27" s="128"/>
      <c r="E27" s="128"/>
      <c r="F27" s="128"/>
      <c r="G27" s="128"/>
      <c r="H27" s="231">
        <f t="shared" si="1"/>
        <v>0</v>
      </c>
      <c r="I27" s="28">
        <f t="shared" si="3"/>
        <v>400</v>
      </c>
      <c r="J27" s="29">
        <v>400</v>
      </c>
      <c r="K27" s="230">
        <f t="shared" si="0"/>
        <v>0</v>
      </c>
      <c r="L27" s="230">
        <f t="shared" si="0"/>
        <v>0</v>
      </c>
      <c r="M27" s="230">
        <f t="shared" si="0"/>
        <v>0</v>
      </c>
      <c r="N27" s="230">
        <f t="shared" si="0"/>
        <v>0</v>
      </c>
      <c r="O27" s="230">
        <f t="shared" si="0"/>
        <v>0</v>
      </c>
      <c r="P27" s="230">
        <f t="shared" si="2"/>
        <v>0</v>
      </c>
    </row>
    <row r="28" spans="1:16">
      <c r="A28" s="32" t="s">
        <v>60</v>
      </c>
      <c r="B28" s="31" t="s">
        <v>36</v>
      </c>
      <c r="C28" s="128"/>
      <c r="D28" s="128"/>
      <c r="E28" s="128"/>
      <c r="F28" s="128"/>
      <c r="G28" s="128"/>
      <c r="H28" s="231">
        <f t="shared" si="1"/>
        <v>0</v>
      </c>
      <c r="I28" s="28">
        <f t="shared" si="3"/>
        <v>300</v>
      </c>
      <c r="J28" s="29">
        <v>300</v>
      </c>
      <c r="K28" s="230">
        <f t="shared" si="0"/>
        <v>0</v>
      </c>
      <c r="L28" s="230">
        <f t="shared" si="0"/>
        <v>0</v>
      </c>
      <c r="M28" s="230">
        <f t="shared" si="0"/>
        <v>0</v>
      </c>
      <c r="N28" s="230">
        <f t="shared" si="0"/>
        <v>0</v>
      </c>
      <c r="O28" s="230">
        <f t="shared" si="0"/>
        <v>0</v>
      </c>
      <c r="P28" s="230">
        <f t="shared" si="2"/>
        <v>0</v>
      </c>
    </row>
    <row r="29" spans="1:16">
      <c r="A29" s="32" t="s">
        <v>61</v>
      </c>
      <c r="B29" s="31" t="s">
        <v>36</v>
      </c>
      <c r="C29" s="128"/>
      <c r="D29" s="128"/>
      <c r="E29" s="128"/>
      <c r="F29" s="128"/>
      <c r="G29" s="128"/>
      <c r="H29" s="231">
        <f t="shared" si="1"/>
        <v>0</v>
      </c>
      <c r="I29" s="28">
        <f t="shared" si="3"/>
        <v>20000</v>
      </c>
      <c r="J29" s="29">
        <v>20000</v>
      </c>
      <c r="K29" s="230">
        <f t="shared" si="0"/>
        <v>0</v>
      </c>
      <c r="L29" s="230">
        <f t="shared" si="0"/>
        <v>0</v>
      </c>
      <c r="M29" s="230">
        <f t="shared" si="0"/>
        <v>0</v>
      </c>
      <c r="N29" s="230">
        <f t="shared" si="0"/>
        <v>0</v>
      </c>
      <c r="O29" s="230">
        <f t="shared" si="0"/>
        <v>0</v>
      </c>
      <c r="P29" s="230">
        <f t="shared" si="2"/>
        <v>0</v>
      </c>
    </row>
    <row r="30" spans="1:16">
      <c r="A30" s="32" t="s">
        <v>62</v>
      </c>
      <c r="B30" s="31" t="s">
        <v>36</v>
      </c>
      <c r="C30" s="128"/>
      <c r="D30" s="128"/>
      <c r="E30" s="128"/>
      <c r="F30" s="128"/>
      <c r="G30" s="128"/>
      <c r="H30" s="231">
        <f t="shared" si="1"/>
        <v>0</v>
      </c>
      <c r="I30" s="28">
        <f t="shared" si="3"/>
        <v>1500</v>
      </c>
      <c r="J30" s="29">
        <v>1500</v>
      </c>
      <c r="K30" s="230">
        <f t="shared" si="0"/>
        <v>0</v>
      </c>
      <c r="L30" s="230">
        <f t="shared" si="0"/>
        <v>0</v>
      </c>
      <c r="M30" s="230">
        <f t="shared" si="0"/>
        <v>0</v>
      </c>
      <c r="N30" s="230">
        <f t="shared" si="0"/>
        <v>0</v>
      </c>
      <c r="O30" s="230">
        <f t="shared" si="0"/>
        <v>0</v>
      </c>
      <c r="P30" s="230">
        <f t="shared" si="2"/>
        <v>0</v>
      </c>
    </row>
    <row r="31" spans="1:16">
      <c r="A31" s="32" t="s">
        <v>63</v>
      </c>
      <c r="B31" s="31" t="s">
        <v>64</v>
      </c>
      <c r="C31" s="128"/>
      <c r="D31" s="128"/>
      <c r="E31" s="128"/>
      <c r="F31" s="128"/>
      <c r="G31" s="128"/>
      <c r="H31" s="231">
        <f t="shared" si="1"/>
        <v>0</v>
      </c>
      <c r="I31" s="28">
        <f t="shared" si="3"/>
        <v>250</v>
      </c>
      <c r="J31" s="29">
        <v>250</v>
      </c>
      <c r="K31" s="230">
        <f t="shared" si="0"/>
        <v>0</v>
      </c>
      <c r="L31" s="230">
        <f t="shared" si="0"/>
        <v>0</v>
      </c>
      <c r="M31" s="230">
        <f t="shared" si="0"/>
        <v>0</v>
      </c>
      <c r="N31" s="230">
        <f t="shared" si="0"/>
        <v>0</v>
      </c>
      <c r="O31" s="230">
        <f t="shared" si="0"/>
        <v>0</v>
      </c>
      <c r="P31" s="230">
        <f t="shared" si="2"/>
        <v>0</v>
      </c>
    </row>
    <row r="32" spans="1:16">
      <c r="B32" s="31"/>
      <c r="C32" s="128"/>
      <c r="D32" s="128"/>
      <c r="E32" s="128"/>
      <c r="F32" s="128"/>
      <c r="G32" s="128"/>
      <c r="H32" s="231">
        <f t="shared" si="1"/>
        <v>0</v>
      </c>
      <c r="I32" s="28">
        <f t="shared" si="3"/>
        <v>0</v>
      </c>
      <c r="J32" s="29"/>
      <c r="K32" s="230">
        <f t="shared" si="0"/>
        <v>0</v>
      </c>
      <c r="L32" s="230">
        <f t="shared" si="0"/>
        <v>0</v>
      </c>
      <c r="M32" s="230">
        <f t="shared" si="0"/>
        <v>0</v>
      </c>
      <c r="N32" s="230">
        <f t="shared" si="0"/>
        <v>0</v>
      </c>
      <c r="O32" s="230">
        <f t="shared" si="0"/>
        <v>0</v>
      </c>
      <c r="P32" s="230">
        <f t="shared" si="2"/>
        <v>0</v>
      </c>
    </row>
    <row r="33" spans="1:16">
      <c r="B33" s="31"/>
      <c r="C33" s="128"/>
      <c r="D33" s="128"/>
      <c r="E33" s="128"/>
      <c r="F33" s="128"/>
      <c r="G33" s="128"/>
      <c r="H33" s="231">
        <f t="shared" si="1"/>
        <v>0</v>
      </c>
      <c r="I33" s="28">
        <f t="shared" si="3"/>
        <v>0</v>
      </c>
      <c r="J33" s="29"/>
      <c r="K33" s="230">
        <f t="shared" si="0"/>
        <v>0</v>
      </c>
      <c r="L33" s="230">
        <f t="shared" si="0"/>
        <v>0</v>
      </c>
      <c r="M33" s="230">
        <f t="shared" si="0"/>
        <v>0</v>
      </c>
      <c r="N33" s="230">
        <f t="shared" si="0"/>
        <v>0</v>
      </c>
      <c r="O33" s="230">
        <f t="shared" si="0"/>
        <v>0</v>
      </c>
      <c r="P33" s="230">
        <f t="shared" si="2"/>
        <v>0</v>
      </c>
    </row>
    <row r="34" spans="1:16">
      <c r="A34" s="30" t="s">
        <v>65</v>
      </c>
      <c r="B34" s="31"/>
      <c r="C34" s="128"/>
      <c r="D34" s="128"/>
      <c r="E34" s="128"/>
      <c r="F34" s="128"/>
      <c r="G34" s="128"/>
      <c r="H34" s="231">
        <f t="shared" si="1"/>
        <v>0</v>
      </c>
      <c r="I34" s="28">
        <f t="shared" si="3"/>
        <v>0</v>
      </c>
      <c r="J34" s="29"/>
      <c r="K34" s="230">
        <f t="shared" si="0"/>
        <v>0</v>
      </c>
      <c r="L34" s="230">
        <f t="shared" si="0"/>
        <v>0</v>
      </c>
      <c r="M34" s="230">
        <f t="shared" si="0"/>
        <v>0</v>
      </c>
      <c r="N34" s="230">
        <f t="shared" si="0"/>
        <v>0</v>
      </c>
      <c r="O34" s="230">
        <f t="shared" si="0"/>
        <v>0</v>
      </c>
      <c r="P34" s="230">
        <f t="shared" si="2"/>
        <v>0</v>
      </c>
    </row>
    <row r="35" spans="1:16">
      <c r="A35" s="32" t="s">
        <v>66</v>
      </c>
      <c r="B35" s="33" t="s">
        <v>67</v>
      </c>
      <c r="C35" s="129">
        <f>$C$6</f>
        <v>0</v>
      </c>
      <c r="D35" s="128"/>
      <c r="E35" s="128"/>
      <c r="F35" s="128"/>
      <c r="G35" s="128"/>
      <c r="H35" s="231">
        <f t="shared" si="1"/>
        <v>0</v>
      </c>
      <c r="I35" s="28">
        <f t="shared" si="3"/>
        <v>250</v>
      </c>
      <c r="J35" s="29">
        <v>250</v>
      </c>
      <c r="K35" s="230">
        <f t="shared" si="0"/>
        <v>0</v>
      </c>
      <c r="L35" s="230">
        <f t="shared" si="0"/>
        <v>0</v>
      </c>
      <c r="M35" s="230">
        <f t="shared" si="0"/>
        <v>0</v>
      </c>
      <c r="N35" s="230">
        <f t="shared" si="0"/>
        <v>0</v>
      </c>
      <c r="O35" s="230">
        <f t="shared" si="0"/>
        <v>0</v>
      </c>
      <c r="P35" s="230">
        <f t="shared" si="2"/>
        <v>0</v>
      </c>
    </row>
    <row r="36" spans="1:16">
      <c r="A36" s="32" t="s">
        <v>68</v>
      </c>
      <c r="B36" s="33" t="s">
        <v>69</v>
      </c>
      <c r="C36" s="129">
        <f t="shared" ref="C36:C45" si="4">$C$6</f>
        <v>0</v>
      </c>
      <c r="D36" s="128"/>
      <c r="E36" s="128"/>
      <c r="F36" s="128"/>
      <c r="G36" s="128"/>
      <c r="H36" s="231">
        <f t="shared" si="1"/>
        <v>0</v>
      </c>
      <c r="I36" s="28">
        <f t="shared" si="3"/>
        <v>100</v>
      </c>
      <c r="J36" s="29">
        <v>100</v>
      </c>
      <c r="K36" s="230">
        <f t="shared" ref="K36:O67" si="5">C36*$I36</f>
        <v>0</v>
      </c>
      <c r="L36" s="230">
        <f t="shared" si="5"/>
        <v>0</v>
      </c>
      <c r="M36" s="230">
        <f t="shared" si="5"/>
        <v>0</v>
      </c>
      <c r="N36" s="230">
        <f t="shared" si="5"/>
        <v>0</v>
      </c>
      <c r="O36" s="230">
        <f t="shared" si="5"/>
        <v>0</v>
      </c>
      <c r="P36" s="230">
        <f t="shared" si="2"/>
        <v>0</v>
      </c>
    </row>
    <row r="37" spans="1:16">
      <c r="A37" s="32" t="s">
        <v>70</v>
      </c>
      <c r="B37" s="33" t="s">
        <v>69</v>
      </c>
      <c r="C37" s="129">
        <f t="shared" si="4"/>
        <v>0</v>
      </c>
      <c r="D37" s="128"/>
      <c r="E37" s="128"/>
      <c r="F37" s="128"/>
      <c r="G37" s="128"/>
      <c r="H37" s="231">
        <f t="shared" si="1"/>
        <v>0</v>
      </c>
      <c r="I37" s="28">
        <f t="shared" si="3"/>
        <v>600</v>
      </c>
      <c r="J37" s="29">
        <v>600</v>
      </c>
      <c r="K37" s="230">
        <f t="shared" si="5"/>
        <v>0</v>
      </c>
      <c r="L37" s="230">
        <f t="shared" si="5"/>
        <v>0</v>
      </c>
      <c r="M37" s="230">
        <f t="shared" si="5"/>
        <v>0</v>
      </c>
      <c r="N37" s="230">
        <f t="shared" si="5"/>
        <v>0</v>
      </c>
      <c r="O37" s="230">
        <f t="shared" si="5"/>
        <v>0</v>
      </c>
      <c r="P37" s="230">
        <f t="shared" si="2"/>
        <v>0</v>
      </c>
    </row>
    <row r="38" spans="1:16">
      <c r="A38" s="32" t="s">
        <v>71</v>
      </c>
      <c r="B38" s="33" t="s">
        <v>67</v>
      </c>
      <c r="C38" s="129">
        <f t="shared" si="4"/>
        <v>0</v>
      </c>
      <c r="D38" s="128"/>
      <c r="E38" s="128"/>
      <c r="F38" s="128"/>
      <c r="G38" s="128"/>
      <c r="H38" s="231">
        <f t="shared" si="1"/>
        <v>0</v>
      </c>
      <c r="I38" s="28">
        <f t="shared" si="3"/>
        <v>100</v>
      </c>
      <c r="J38" s="29">
        <v>100</v>
      </c>
      <c r="K38" s="230">
        <f t="shared" si="5"/>
        <v>0</v>
      </c>
      <c r="L38" s="230">
        <f t="shared" si="5"/>
        <v>0</v>
      </c>
      <c r="M38" s="230">
        <f t="shared" si="5"/>
        <v>0</v>
      </c>
      <c r="N38" s="230">
        <f t="shared" si="5"/>
        <v>0</v>
      </c>
      <c r="O38" s="230">
        <f t="shared" si="5"/>
        <v>0</v>
      </c>
      <c r="P38" s="230">
        <f t="shared" si="2"/>
        <v>0</v>
      </c>
    </row>
    <row r="39" spans="1:16">
      <c r="A39" s="32" t="s">
        <v>72</v>
      </c>
      <c r="B39" s="33" t="s">
        <v>67</v>
      </c>
      <c r="C39" s="129">
        <f t="shared" si="4"/>
        <v>0</v>
      </c>
      <c r="D39" s="128"/>
      <c r="E39" s="128"/>
      <c r="F39" s="128"/>
      <c r="G39" s="128"/>
      <c r="H39" s="231">
        <f t="shared" si="1"/>
        <v>0</v>
      </c>
      <c r="I39" s="28">
        <f t="shared" si="3"/>
        <v>10000</v>
      </c>
      <c r="J39" s="29">
        <v>10000</v>
      </c>
      <c r="K39" s="230">
        <f t="shared" si="5"/>
        <v>0</v>
      </c>
      <c r="L39" s="230">
        <f t="shared" si="5"/>
        <v>0</v>
      </c>
      <c r="M39" s="230">
        <f t="shared" si="5"/>
        <v>0</v>
      </c>
      <c r="N39" s="230">
        <f t="shared" si="5"/>
        <v>0</v>
      </c>
      <c r="O39" s="230">
        <f t="shared" si="5"/>
        <v>0</v>
      </c>
      <c r="P39" s="230">
        <f t="shared" si="2"/>
        <v>0</v>
      </c>
    </row>
    <row r="40" spans="1:16">
      <c r="A40" s="32" t="s">
        <v>73</v>
      </c>
      <c r="B40" s="33" t="s">
        <v>67</v>
      </c>
      <c r="C40" s="129">
        <f t="shared" si="4"/>
        <v>0</v>
      </c>
      <c r="D40" s="128"/>
      <c r="E40" s="128"/>
      <c r="F40" s="128"/>
      <c r="G40" s="128"/>
      <c r="H40" s="231">
        <f t="shared" si="1"/>
        <v>0</v>
      </c>
      <c r="I40" s="28">
        <f t="shared" si="3"/>
        <v>150000</v>
      </c>
      <c r="J40" s="29">
        <v>150000</v>
      </c>
      <c r="K40" s="230">
        <f t="shared" si="5"/>
        <v>0</v>
      </c>
      <c r="L40" s="230">
        <f t="shared" si="5"/>
        <v>0</v>
      </c>
      <c r="M40" s="230">
        <f t="shared" si="5"/>
        <v>0</v>
      </c>
      <c r="N40" s="230">
        <f t="shared" si="5"/>
        <v>0</v>
      </c>
      <c r="O40" s="230">
        <f t="shared" si="5"/>
        <v>0</v>
      </c>
      <c r="P40" s="230">
        <f t="shared" si="2"/>
        <v>0</v>
      </c>
    </row>
    <row r="41" spans="1:16" ht="18.95" customHeight="1">
      <c r="A41" s="32" t="s">
        <v>74</v>
      </c>
      <c r="B41" s="33" t="s">
        <v>67</v>
      </c>
      <c r="C41" s="129">
        <f t="shared" si="4"/>
        <v>0</v>
      </c>
      <c r="D41" s="128"/>
      <c r="E41" s="128"/>
      <c r="F41" s="128"/>
      <c r="G41" s="128"/>
      <c r="H41" s="231">
        <f t="shared" si="1"/>
        <v>0</v>
      </c>
      <c r="I41" s="28">
        <f t="shared" si="3"/>
        <v>1500</v>
      </c>
      <c r="J41" s="29">
        <v>1500</v>
      </c>
      <c r="K41" s="230">
        <f t="shared" si="5"/>
        <v>0</v>
      </c>
      <c r="L41" s="230">
        <f t="shared" si="5"/>
        <v>0</v>
      </c>
      <c r="M41" s="230">
        <f t="shared" si="5"/>
        <v>0</v>
      </c>
      <c r="N41" s="230">
        <f t="shared" si="5"/>
        <v>0</v>
      </c>
      <c r="O41" s="230">
        <f t="shared" si="5"/>
        <v>0</v>
      </c>
      <c r="P41" s="230">
        <f t="shared" si="2"/>
        <v>0</v>
      </c>
    </row>
    <row r="42" spans="1:16" ht="18.95" customHeight="1">
      <c r="A42" s="32" t="s">
        <v>75</v>
      </c>
      <c r="B42" s="33" t="s">
        <v>67</v>
      </c>
      <c r="C42" s="129">
        <f t="shared" si="4"/>
        <v>0</v>
      </c>
      <c r="D42" s="128"/>
      <c r="E42" s="128"/>
      <c r="F42" s="128"/>
      <c r="G42" s="128"/>
      <c r="H42" s="231">
        <f t="shared" si="1"/>
        <v>0</v>
      </c>
      <c r="I42" s="28">
        <f t="shared" si="3"/>
        <v>2000</v>
      </c>
      <c r="J42" s="29">
        <v>2000</v>
      </c>
      <c r="K42" s="230">
        <f t="shared" si="5"/>
        <v>0</v>
      </c>
      <c r="L42" s="230">
        <f t="shared" si="5"/>
        <v>0</v>
      </c>
      <c r="M42" s="230">
        <f t="shared" si="5"/>
        <v>0</v>
      </c>
      <c r="N42" s="230">
        <f t="shared" si="5"/>
        <v>0</v>
      </c>
      <c r="O42" s="230">
        <f t="shared" si="5"/>
        <v>0</v>
      </c>
      <c r="P42" s="230">
        <f t="shared" si="2"/>
        <v>0</v>
      </c>
    </row>
    <row r="43" spans="1:16" ht="15.95" customHeight="1">
      <c r="A43" s="32" t="s">
        <v>76</v>
      </c>
      <c r="B43" s="33" t="s">
        <v>64</v>
      </c>
      <c r="C43" s="129">
        <f t="shared" si="4"/>
        <v>0</v>
      </c>
      <c r="D43" s="128"/>
      <c r="E43" s="128"/>
      <c r="F43" s="128"/>
      <c r="G43" s="128"/>
      <c r="H43" s="231">
        <f t="shared" si="1"/>
        <v>0</v>
      </c>
      <c r="I43" s="28">
        <f t="shared" si="3"/>
        <v>10000</v>
      </c>
      <c r="J43" s="29">
        <v>10000</v>
      </c>
      <c r="K43" s="230">
        <f t="shared" si="5"/>
        <v>0</v>
      </c>
      <c r="L43" s="230">
        <f t="shared" si="5"/>
        <v>0</v>
      </c>
      <c r="M43" s="230">
        <f t="shared" si="5"/>
        <v>0</v>
      </c>
      <c r="N43" s="230">
        <f t="shared" si="5"/>
        <v>0</v>
      </c>
      <c r="O43" s="230">
        <f t="shared" si="5"/>
        <v>0</v>
      </c>
      <c r="P43" s="230">
        <f t="shared" si="2"/>
        <v>0</v>
      </c>
    </row>
    <row r="44" spans="1:16" ht="25.5">
      <c r="A44" s="32" t="s">
        <v>77</v>
      </c>
      <c r="B44" s="33" t="s">
        <v>64</v>
      </c>
      <c r="C44" s="129">
        <f t="shared" si="4"/>
        <v>0</v>
      </c>
      <c r="D44" s="128"/>
      <c r="E44" s="128"/>
      <c r="F44" s="128"/>
      <c r="G44" s="128"/>
      <c r="H44" s="231">
        <f t="shared" si="1"/>
        <v>0</v>
      </c>
      <c r="I44" s="28">
        <f t="shared" si="3"/>
        <v>1200</v>
      </c>
      <c r="J44" s="29">
        <v>1200</v>
      </c>
      <c r="K44" s="230">
        <f t="shared" si="5"/>
        <v>0</v>
      </c>
      <c r="L44" s="230">
        <f t="shared" si="5"/>
        <v>0</v>
      </c>
      <c r="M44" s="230">
        <f t="shared" si="5"/>
        <v>0</v>
      </c>
      <c r="N44" s="230">
        <f t="shared" si="5"/>
        <v>0</v>
      </c>
      <c r="O44" s="230">
        <f t="shared" si="5"/>
        <v>0</v>
      </c>
      <c r="P44" s="230">
        <f t="shared" si="2"/>
        <v>0</v>
      </c>
    </row>
    <row r="45" spans="1:16">
      <c r="A45" s="32" t="s">
        <v>78</v>
      </c>
      <c r="B45" s="33" t="s">
        <v>64</v>
      </c>
      <c r="C45" s="129">
        <f t="shared" si="4"/>
        <v>0</v>
      </c>
      <c r="D45" s="128"/>
      <c r="E45" s="128"/>
      <c r="F45" s="128"/>
      <c r="G45" s="128"/>
      <c r="H45" s="231">
        <f t="shared" si="1"/>
        <v>0</v>
      </c>
      <c r="I45" s="28">
        <f t="shared" si="3"/>
        <v>40000</v>
      </c>
      <c r="J45" s="29">
        <v>40000</v>
      </c>
      <c r="K45" s="230">
        <f t="shared" si="5"/>
        <v>0</v>
      </c>
      <c r="L45" s="230">
        <f t="shared" si="5"/>
        <v>0</v>
      </c>
      <c r="M45" s="230">
        <f t="shared" si="5"/>
        <v>0</v>
      </c>
      <c r="N45" s="230">
        <f t="shared" si="5"/>
        <v>0</v>
      </c>
      <c r="O45" s="230">
        <f t="shared" si="5"/>
        <v>0</v>
      </c>
      <c r="P45" s="230">
        <f t="shared" si="2"/>
        <v>0</v>
      </c>
    </row>
    <row r="46" spans="1:16" ht="25.5">
      <c r="A46" s="32" t="s">
        <v>79</v>
      </c>
      <c r="B46" s="33" t="s">
        <v>80</v>
      </c>
      <c r="C46" s="129">
        <f>$C$12+$C$13</f>
        <v>0</v>
      </c>
      <c r="D46" s="128"/>
      <c r="E46" s="128"/>
      <c r="F46" s="128"/>
      <c r="G46" s="128"/>
      <c r="H46" s="231">
        <f t="shared" si="1"/>
        <v>0</v>
      </c>
      <c r="I46" s="28">
        <f t="shared" si="3"/>
        <v>200</v>
      </c>
      <c r="J46" s="29">
        <v>200</v>
      </c>
      <c r="K46" s="230">
        <f t="shared" si="5"/>
        <v>0</v>
      </c>
      <c r="L46" s="230">
        <f t="shared" si="5"/>
        <v>0</v>
      </c>
      <c r="M46" s="230">
        <f t="shared" si="5"/>
        <v>0</v>
      </c>
      <c r="N46" s="230">
        <f t="shared" si="5"/>
        <v>0</v>
      </c>
      <c r="O46" s="230">
        <f t="shared" si="5"/>
        <v>0</v>
      </c>
      <c r="P46" s="230">
        <f t="shared" si="2"/>
        <v>0</v>
      </c>
    </row>
    <row r="47" spans="1:16" ht="25.5">
      <c r="A47" s="32" t="s">
        <v>81</v>
      </c>
      <c r="B47" s="33" t="s">
        <v>80</v>
      </c>
      <c r="C47" s="129">
        <f>$C$12+$C$13</f>
        <v>0</v>
      </c>
      <c r="D47" s="128"/>
      <c r="E47" s="128"/>
      <c r="F47" s="128"/>
      <c r="G47" s="128"/>
      <c r="H47" s="231">
        <f t="shared" si="1"/>
        <v>0</v>
      </c>
      <c r="I47" s="28">
        <f t="shared" si="3"/>
        <v>150</v>
      </c>
      <c r="J47" s="29">
        <v>150</v>
      </c>
      <c r="K47" s="230">
        <f t="shared" si="5"/>
        <v>0</v>
      </c>
      <c r="L47" s="230">
        <f t="shared" si="5"/>
        <v>0</v>
      </c>
      <c r="M47" s="230">
        <f t="shared" si="5"/>
        <v>0</v>
      </c>
      <c r="N47" s="230">
        <f t="shared" si="5"/>
        <v>0</v>
      </c>
      <c r="O47" s="230">
        <f t="shared" si="5"/>
        <v>0</v>
      </c>
      <c r="P47" s="230">
        <f t="shared" si="2"/>
        <v>0</v>
      </c>
    </row>
    <row r="48" spans="1:16" ht="25.5">
      <c r="A48" s="32" t="s">
        <v>82</v>
      </c>
      <c r="B48" s="33" t="s">
        <v>80</v>
      </c>
      <c r="C48" s="129">
        <f>$C$12+$C$13</f>
        <v>0</v>
      </c>
      <c r="D48" s="128"/>
      <c r="E48" s="128"/>
      <c r="F48" s="128"/>
      <c r="G48" s="128"/>
      <c r="H48" s="231">
        <f t="shared" si="1"/>
        <v>0</v>
      </c>
      <c r="I48" s="28">
        <f t="shared" si="3"/>
        <v>100</v>
      </c>
      <c r="J48" s="29">
        <v>100</v>
      </c>
      <c r="K48" s="230">
        <f t="shared" si="5"/>
        <v>0</v>
      </c>
      <c r="L48" s="230">
        <f t="shared" si="5"/>
        <v>0</v>
      </c>
      <c r="M48" s="230">
        <f t="shared" si="5"/>
        <v>0</v>
      </c>
      <c r="N48" s="230">
        <f t="shared" si="5"/>
        <v>0</v>
      </c>
      <c r="O48" s="230">
        <f t="shared" si="5"/>
        <v>0</v>
      </c>
      <c r="P48" s="230">
        <f t="shared" si="2"/>
        <v>0</v>
      </c>
    </row>
    <row r="49" spans="1:16">
      <c r="B49" s="31"/>
      <c r="C49" s="27"/>
      <c r="D49" s="27"/>
      <c r="E49" s="27"/>
      <c r="F49" s="27"/>
      <c r="G49" s="27"/>
      <c r="H49" s="231">
        <f t="shared" si="1"/>
        <v>0</v>
      </c>
      <c r="I49" s="28">
        <f t="shared" si="3"/>
        <v>0</v>
      </c>
      <c r="J49" s="29"/>
      <c r="K49" s="230">
        <f t="shared" si="5"/>
        <v>0</v>
      </c>
      <c r="L49" s="230">
        <f t="shared" si="5"/>
        <v>0</v>
      </c>
      <c r="M49" s="230">
        <f t="shared" si="5"/>
        <v>0</v>
      </c>
      <c r="N49" s="230">
        <f t="shared" si="5"/>
        <v>0</v>
      </c>
      <c r="O49" s="230">
        <f t="shared" si="5"/>
        <v>0</v>
      </c>
      <c r="P49" s="230">
        <f t="shared" si="2"/>
        <v>0</v>
      </c>
    </row>
    <row r="50" spans="1:16">
      <c r="B50" s="31"/>
      <c r="C50" s="27"/>
      <c r="D50" s="27"/>
      <c r="E50" s="27"/>
      <c r="F50" s="27"/>
      <c r="G50" s="27"/>
      <c r="H50" s="231">
        <f t="shared" si="1"/>
        <v>0</v>
      </c>
      <c r="I50" s="28">
        <f t="shared" si="3"/>
        <v>0</v>
      </c>
      <c r="J50" s="29"/>
      <c r="K50" s="230">
        <f t="shared" si="5"/>
        <v>0</v>
      </c>
      <c r="L50" s="230">
        <f t="shared" si="5"/>
        <v>0</v>
      </c>
      <c r="M50" s="230">
        <f t="shared" si="5"/>
        <v>0</v>
      </c>
      <c r="N50" s="230">
        <f t="shared" si="5"/>
        <v>0</v>
      </c>
      <c r="O50" s="230">
        <f t="shared" si="5"/>
        <v>0</v>
      </c>
      <c r="P50" s="230">
        <f t="shared" si="2"/>
        <v>0</v>
      </c>
    </row>
    <row r="51" spans="1:16">
      <c r="A51" s="30" t="s">
        <v>83</v>
      </c>
      <c r="B51" s="31"/>
      <c r="C51" s="27"/>
      <c r="D51" s="27"/>
      <c r="E51" s="27"/>
      <c r="F51" s="27"/>
      <c r="G51" s="27"/>
      <c r="H51" s="231">
        <f t="shared" si="1"/>
        <v>0</v>
      </c>
      <c r="I51" s="28">
        <f t="shared" si="3"/>
        <v>0</v>
      </c>
      <c r="J51" s="29"/>
      <c r="K51" s="230">
        <f t="shared" si="5"/>
        <v>0</v>
      </c>
      <c r="L51" s="230">
        <f t="shared" si="5"/>
        <v>0</v>
      </c>
      <c r="M51" s="230">
        <f t="shared" si="5"/>
        <v>0</v>
      </c>
      <c r="N51" s="230">
        <f t="shared" si="5"/>
        <v>0</v>
      </c>
      <c r="O51" s="230">
        <f t="shared" si="5"/>
        <v>0</v>
      </c>
      <c r="P51" s="230">
        <f t="shared" si="2"/>
        <v>0</v>
      </c>
    </row>
    <row r="52" spans="1:16" ht="38.25">
      <c r="A52" s="32" t="s">
        <v>84</v>
      </c>
      <c r="B52" s="31" t="s">
        <v>85</v>
      </c>
      <c r="C52" s="128"/>
      <c r="D52" s="128"/>
      <c r="E52" s="128"/>
      <c r="F52" s="128"/>
      <c r="G52" s="128"/>
      <c r="H52" s="231">
        <f t="shared" si="1"/>
        <v>0</v>
      </c>
      <c r="I52" s="28">
        <f t="shared" si="3"/>
        <v>100000</v>
      </c>
      <c r="J52" s="29">
        <v>100000</v>
      </c>
      <c r="K52" s="230">
        <f t="shared" si="5"/>
        <v>0</v>
      </c>
      <c r="L52" s="230">
        <f t="shared" si="5"/>
        <v>0</v>
      </c>
      <c r="M52" s="230">
        <f t="shared" si="5"/>
        <v>0</v>
      </c>
      <c r="N52" s="230">
        <f t="shared" si="5"/>
        <v>0</v>
      </c>
      <c r="O52" s="230">
        <f t="shared" si="5"/>
        <v>0</v>
      </c>
      <c r="P52" s="230">
        <f t="shared" si="2"/>
        <v>0</v>
      </c>
    </row>
    <row r="53" spans="1:16" ht="25.5">
      <c r="A53" s="32" t="s">
        <v>86</v>
      </c>
      <c r="B53" s="31" t="s">
        <v>85</v>
      </c>
      <c r="C53" s="128"/>
      <c r="D53" s="128"/>
      <c r="E53" s="128"/>
      <c r="F53" s="128"/>
      <c r="G53" s="128"/>
      <c r="H53" s="231">
        <f t="shared" si="1"/>
        <v>0</v>
      </c>
      <c r="I53" s="28">
        <f t="shared" si="3"/>
        <v>1000000</v>
      </c>
      <c r="J53" s="29">
        <v>1000000</v>
      </c>
      <c r="K53" s="230">
        <f t="shared" si="5"/>
        <v>0</v>
      </c>
      <c r="L53" s="230">
        <f t="shared" si="5"/>
        <v>0</v>
      </c>
      <c r="M53" s="230">
        <f t="shared" si="5"/>
        <v>0</v>
      </c>
      <c r="N53" s="230">
        <f t="shared" si="5"/>
        <v>0</v>
      </c>
      <c r="O53" s="230">
        <f t="shared" si="5"/>
        <v>0</v>
      </c>
      <c r="P53" s="230">
        <f t="shared" si="2"/>
        <v>0</v>
      </c>
    </row>
    <row r="54" spans="1:16" ht="25.5">
      <c r="A54" s="32" t="s">
        <v>87</v>
      </c>
      <c r="B54" s="31" t="s">
        <v>85</v>
      </c>
      <c r="C54" s="128"/>
      <c r="D54" s="128"/>
      <c r="E54" s="128"/>
      <c r="F54" s="128"/>
      <c r="G54" s="128"/>
      <c r="H54" s="231">
        <f t="shared" si="1"/>
        <v>0</v>
      </c>
      <c r="I54" s="28">
        <f t="shared" si="3"/>
        <v>500000</v>
      </c>
      <c r="J54" s="29">
        <v>500000</v>
      </c>
      <c r="K54" s="230">
        <f t="shared" si="5"/>
        <v>0</v>
      </c>
      <c r="L54" s="230">
        <f t="shared" si="5"/>
        <v>0</v>
      </c>
      <c r="M54" s="230">
        <f t="shared" si="5"/>
        <v>0</v>
      </c>
      <c r="N54" s="230">
        <f t="shared" si="5"/>
        <v>0</v>
      </c>
      <c r="O54" s="230">
        <f t="shared" si="5"/>
        <v>0</v>
      </c>
      <c r="P54" s="230">
        <f t="shared" si="2"/>
        <v>0</v>
      </c>
    </row>
    <row r="55" spans="1:16">
      <c r="A55" s="32" t="s">
        <v>88</v>
      </c>
      <c r="B55" s="31" t="s">
        <v>85</v>
      </c>
      <c r="C55" s="128"/>
      <c r="D55" s="128"/>
      <c r="E55" s="128"/>
      <c r="F55" s="128"/>
      <c r="G55" s="128"/>
      <c r="H55" s="231">
        <f t="shared" si="1"/>
        <v>0</v>
      </c>
      <c r="I55" s="28">
        <f t="shared" si="3"/>
        <v>100000</v>
      </c>
      <c r="J55" s="29">
        <v>100000</v>
      </c>
      <c r="K55" s="230">
        <f t="shared" si="5"/>
        <v>0</v>
      </c>
      <c r="L55" s="230">
        <f t="shared" si="5"/>
        <v>0</v>
      </c>
      <c r="M55" s="230">
        <f t="shared" si="5"/>
        <v>0</v>
      </c>
      <c r="N55" s="230">
        <f t="shared" si="5"/>
        <v>0</v>
      </c>
      <c r="O55" s="230">
        <f t="shared" si="5"/>
        <v>0</v>
      </c>
      <c r="P55" s="230">
        <f t="shared" si="2"/>
        <v>0</v>
      </c>
    </row>
    <row r="56" spans="1:16">
      <c r="A56" s="32" t="s">
        <v>89</v>
      </c>
      <c r="B56" s="31" t="s">
        <v>85</v>
      </c>
      <c r="C56" s="128"/>
      <c r="D56" s="128"/>
      <c r="E56" s="128"/>
      <c r="F56" s="128"/>
      <c r="G56" s="128"/>
      <c r="H56" s="231">
        <f t="shared" si="1"/>
        <v>0</v>
      </c>
      <c r="I56" s="28">
        <f t="shared" si="3"/>
        <v>100000</v>
      </c>
      <c r="J56" s="29">
        <v>100000</v>
      </c>
      <c r="K56" s="230">
        <f t="shared" si="5"/>
        <v>0</v>
      </c>
      <c r="L56" s="230">
        <f t="shared" si="5"/>
        <v>0</v>
      </c>
      <c r="M56" s="230">
        <f t="shared" si="5"/>
        <v>0</v>
      </c>
      <c r="N56" s="230">
        <f t="shared" si="5"/>
        <v>0</v>
      </c>
      <c r="O56" s="230">
        <f t="shared" si="5"/>
        <v>0</v>
      </c>
      <c r="P56" s="230">
        <f t="shared" si="2"/>
        <v>0</v>
      </c>
    </row>
    <row r="57" spans="1:16">
      <c r="A57" s="32" t="s">
        <v>90</v>
      </c>
      <c r="B57" s="31" t="s">
        <v>85</v>
      </c>
      <c r="C57" s="128"/>
      <c r="D57" s="128"/>
      <c r="E57" s="128"/>
      <c r="F57" s="128"/>
      <c r="G57" s="128"/>
      <c r="H57" s="231">
        <f t="shared" si="1"/>
        <v>0</v>
      </c>
      <c r="I57" s="28">
        <f t="shared" si="3"/>
        <v>50000</v>
      </c>
      <c r="J57" s="29">
        <v>50000</v>
      </c>
      <c r="K57" s="230">
        <f t="shared" si="5"/>
        <v>0</v>
      </c>
      <c r="L57" s="230">
        <f t="shared" si="5"/>
        <v>0</v>
      </c>
      <c r="M57" s="230">
        <f t="shared" si="5"/>
        <v>0</v>
      </c>
      <c r="N57" s="230">
        <f t="shared" si="5"/>
        <v>0</v>
      </c>
      <c r="O57" s="230">
        <f t="shared" si="5"/>
        <v>0</v>
      </c>
      <c r="P57" s="230">
        <f t="shared" si="2"/>
        <v>0</v>
      </c>
    </row>
    <row r="58" spans="1:16">
      <c r="A58" s="32" t="s">
        <v>91</v>
      </c>
      <c r="B58" s="31" t="s">
        <v>85</v>
      </c>
      <c r="C58" s="128"/>
      <c r="D58" s="128"/>
      <c r="E58" s="128"/>
      <c r="F58" s="128"/>
      <c r="G58" s="128"/>
      <c r="H58" s="231">
        <f t="shared" si="1"/>
        <v>0</v>
      </c>
      <c r="I58" s="28">
        <f t="shared" si="3"/>
        <v>50000</v>
      </c>
      <c r="J58" s="29">
        <v>50000</v>
      </c>
      <c r="K58" s="230">
        <f t="shared" si="5"/>
        <v>0</v>
      </c>
      <c r="L58" s="230">
        <f t="shared" si="5"/>
        <v>0</v>
      </c>
      <c r="M58" s="230">
        <f t="shared" si="5"/>
        <v>0</v>
      </c>
      <c r="N58" s="230">
        <f t="shared" si="5"/>
        <v>0</v>
      </c>
      <c r="O58" s="230">
        <f t="shared" si="5"/>
        <v>0</v>
      </c>
      <c r="P58" s="230">
        <f t="shared" si="2"/>
        <v>0</v>
      </c>
    </row>
    <row r="59" spans="1:16">
      <c r="B59" s="31"/>
      <c r="C59" s="27"/>
      <c r="D59" s="27"/>
      <c r="E59" s="27"/>
      <c r="F59" s="27"/>
      <c r="G59" s="27"/>
      <c r="H59" s="231">
        <f t="shared" si="1"/>
        <v>0</v>
      </c>
      <c r="I59" s="28">
        <f t="shared" si="3"/>
        <v>0</v>
      </c>
      <c r="J59" s="29"/>
      <c r="K59" s="230">
        <f t="shared" si="5"/>
        <v>0</v>
      </c>
      <c r="L59" s="230">
        <f t="shared" si="5"/>
        <v>0</v>
      </c>
      <c r="M59" s="230">
        <f t="shared" si="5"/>
        <v>0</v>
      </c>
      <c r="N59" s="230">
        <f t="shared" si="5"/>
        <v>0</v>
      </c>
      <c r="O59" s="230">
        <f t="shared" si="5"/>
        <v>0</v>
      </c>
      <c r="P59" s="230">
        <f t="shared" si="2"/>
        <v>0</v>
      </c>
    </row>
    <row r="60" spans="1:16">
      <c r="B60" s="31"/>
      <c r="C60" s="27"/>
      <c r="D60" s="27"/>
      <c r="E60" s="27"/>
      <c r="F60" s="27"/>
      <c r="G60" s="27"/>
      <c r="H60" s="231">
        <f t="shared" si="1"/>
        <v>0</v>
      </c>
      <c r="I60" s="28">
        <f t="shared" si="3"/>
        <v>0</v>
      </c>
      <c r="J60" s="29"/>
      <c r="K60" s="230">
        <f t="shared" si="5"/>
        <v>0</v>
      </c>
      <c r="L60" s="230">
        <f t="shared" si="5"/>
        <v>0</v>
      </c>
      <c r="M60" s="230">
        <f t="shared" si="5"/>
        <v>0</v>
      </c>
      <c r="N60" s="230">
        <f t="shared" si="5"/>
        <v>0</v>
      </c>
      <c r="O60" s="230">
        <f t="shared" si="5"/>
        <v>0</v>
      </c>
      <c r="P60" s="230">
        <f t="shared" si="2"/>
        <v>0</v>
      </c>
    </row>
    <row r="61" spans="1:16">
      <c r="A61" s="30" t="s">
        <v>92</v>
      </c>
      <c r="B61" s="31"/>
      <c r="C61" s="27"/>
      <c r="D61" s="27"/>
      <c r="E61" s="27"/>
      <c r="F61" s="27"/>
      <c r="G61" s="27"/>
      <c r="H61" s="231">
        <f t="shared" si="1"/>
        <v>0</v>
      </c>
      <c r="I61" s="28">
        <f t="shared" si="3"/>
        <v>0</v>
      </c>
      <c r="J61" s="29"/>
      <c r="K61" s="230">
        <f t="shared" si="5"/>
        <v>0</v>
      </c>
      <c r="L61" s="230">
        <f t="shared" si="5"/>
        <v>0</v>
      </c>
      <c r="M61" s="230">
        <f t="shared" si="5"/>
        <v>0</v>
      </c>
      <c r="N61" s="230">
        <f t="shared" si="5"/>
        <v>0</v>
      </c>
      <c r="O61" s="230">
        <f t="shared" si="5"/>
        <v>0</v>
      </c>
      <c r="P61" s="230">
        <f t="shared" si="2"/>
        <v>0</v>
      </c>
    </row>
    <row r="62" spans="1:16">
      <c r="A62" s="32" t="s">
        <v>93</v>
      </c>
      <c r="B62" s="31" t="s">
        <v>94</v>
      </c>
      <c r="C62" s="128"/>
      <c r="D62" s="128"/>
      <c r="E62" s="128"/>
      <c r="F62" s="128"/>
      <c r="G62" s="128"/>
      <c r="H62" s="231">
        <f t="shared" si="1"/>
        <v>0</v>
      </c>
      <c r="I62" s="34">
        <f t="shared" si="3"/>
        <v>0</v>
      </c>
      <c r="J62" s="29">
        <f>SUM(P6:P14)*0.1</f>
        <v>0</v>
      </c>
      <c r="K62" s="230">
        <f t="shared" si="5"/>
        <v>0</v>
      </c>
      <c r="L62" s="230">
        <f t="shared" si="5"/>
        <v>0</v>
      </c>
      <c r="M62" s="230">
        <f t="shared" si="5"/>
        <v>0</v>
      </c>
      <c r="N62" s="230">
        <f t="shared" si="5"/>
        <v>0</v>
      </c>
      <c r="O62" s="230">
        <f t="shared" si="5"/>
        <v>0</v>
      </c>
      <c r="P62" s="230">
        <f t="shared" si="2"/>
        <v>0</v>
      </c>
    </row>
    <row r="63" spans="1:16" ht="25.5">
      <c r="A63" s="32" t="s">
        <v>95</v>
      </c>
      <c r="B63" s="31" t="s">
        <v>94</v>
      </c>
      <c r="C63" s="128"/>
      <c r="D63" s="128"/>
      <c r="E63" s="128"/>
      <c r="F63" s="128"/>
      <c r="G63" s="128"/>
      <c r="H63" s="231">
        <f t="shared" si="1"/>
        <v>0</v>
      </c>
      <c r="I63" s="28">
        <f t="shared" si="3"/>
        <v>1000</v>
      </c>
      <c r="J63" s="29">
        <v>1000</v>
      </c>
      <c r="K63" s="230">
        <f t="shared" si="5"/>
        <v>0</v>
      </c>
      <c r="L63" s="230">
        <f t="shared" si="5"/>
        <v>0</v>
      </c>
      <c r="M63" s="230">
        <f t="shared" si="5"/>
        <v>0</v>
      </c>
      <c r="N63" s="230">
        <f t="shared" si="5"/>
        <v>0</v>
      </c>
      <c r="O63" s="230">
        <f t="shared" si="5"/>
        <v>0</v>
      </c>
      <c r="P63" s="230">
        <f t="shared" si="2"/>
        <v>0</v>
      </c>
    </row>
    <row r="64" spans="1:16">
      <c r="A64" s="32" t="s">
        <v>96</v>
      </c>
      <c r="B64" s="31" t="s">
        <v>94</v>
      </c>
      <c r="C64" s="128"/>
      <c r="D64" s="128"/>
      <c r="E64" s="128"/>
      <c r="F64" s="128"/>
      <c r="G64" s="128"/>
      <c r="H64" s="231">
        <f t="shared" si="1"/>
        <v>0</v>
      </c>
      <c r="I64" s="28">
        <f t="shared" si="3"/>
        <v>150</v>
      </c>
      <c r="J64" s="29">
        <v>150</v>
      </c>
      <c r="K64" s="230">
        <f t="shared" si="5"/>
        <v>0</v>
      </c>
      <c r="L64" s="230">
        <f t="shared" si="5"/>
        <v>0</v>
      </c>
      <c r="M64" s="230">
        <f t="shared" si="5"/>
        <v>0</v>
      </c>
      <c r="N64" s="230">
        <f t="shared" si="5"/>
        <v>0</v>
      </c>
      <c r="O64" s="230">
        <f t="shared" si="5"/>
        <v>0</v>
      </c>
      <c r="P64" s="230">
        <f t="shared" si="2"/>
        <v>0</v>
      </c>
    </row>
    <row r="65" spans="1:16">
      <c r="A65" s="32" t="s">
        <v>97</v>
      </c>
      <c r="B65" s="31" t="s">
        <v>98</v>
      </c>
      <c r="C65" s="128"/>
      <c r="D65" s="128"/>
      <c r="E65" s="128"/>
      <c r="F65" s="128"/>
      <c r="G65" s="128"/>
      <c r="H65" s="231">
        <f t="shared" si="1"/>
        <v>0</v>
      </c>
      <c r="I65" s="28">
        <f t="shared" si="3"/>
        <v>250000</v>
      </c>
      <c r="J65" s="29">
        <v>250000</v>
      </c>
      <c r="K65" s="230">
        <f t="shared" si="5"/>
        <v>0</v>
      </c>
      <c r="L65" s="230">
        <f t="shared" si="5"/>
        <v>0</v>
      </c>
      <c r="M65" s="230">
        <f t="shared" si="5"/>
        <v>0</v>
      </c>
      <c r="N65" s="230">
        <f t="shared" si="5"/>
        <v>0</v>
      </c>
      <c r="O65" s="230">
        <f t="shared" si="5"/>
        <v>0</v>
      </c>
      <c r="P65" s="230">
        <f t="shared" si="2"/>
        <v>0</v>
      </c>
    </row>
    <row r="66" spans="1:16" ht="38.25">
      <c r="A66" s="32" t="s">
        <v>99</v>
      </c>
      <c r="B66" s="31" t="s">
        <v>100</v>
      </c>
      <c r="C66" s="128"/>
      <c r="D66" s="128"/>
      <c r="E66" s="128"/>
      <c r="F66" s="128"/>
      <c r="G66" s="128"/>
      <c r="H66" s="231">
        <f t="shared" si="1"/>
        <v>0</v>
      </c>
      <c r="I66" s="28">
        <f t="shared" si="3"/>
        <v>10000</v>
      </c>
      <c r="J66" s="29">
        <v>10000</v>
      </c>
      <c r="K66" s="230">
        <f t="shared" si="5"/>
        <v>0</v>
      </c>
      <c r="L66" s="230">
        <f t="shared" si="5"/>
        <v>0</v>
      </c>
      <c r="M66" s="230">
        <f t="shared" si="5"/>
        <v>0</v>
      </c>
      <c r="N66" s="230">
        <f t="shared" si="5"/>
        <v>0</v>
      </c>
      <c r="O66" s="230">
        <f t="shared" si="5"/>
        <v>0</v>
      </c>
      <c r="P66" s="230">
        <f t="shared" si="2"/>
        <v>0</v>
      </c>
    </row>
    <row r="67" spans="1:16">
      <c r="A67" s="32" t="s">
        <v>101</v>
      </c>
      <c r="B67" s="31" t="s">
        <v>102</v>
      </c>
      <c r="C67" s="128"/>
      <c r="D67" s="128"/>
      <c r="E67" s="128"/>
      <c r="F67" s="128"/>
      <c r="G67" s="128"/>
      <c r="H67" s="231">
        <f t="shared" si="1"/>
        <v>0</v>
      </c>
      <c r="I67" s="28">
        <f t="shared" si="3"/>
        <v>250</v>
      </c>
      <c r="J67" s="29">
        <v>250</v>
      </c>
      <c r="K67" s="230">
        <f t="shared" si="5"/>
        <v>0</v>
      </c>
      <c r="L67" s="230">
        <f t="shared" si="5"/>
        <v>0</v>
      </c>
      <c r="M67" s="230">
        <f t="shared" si="5"/>
        <v>0</v>
      </c>
      <c r="N67" s="230">
        <f t="shared" si="5"/>
        <v>0</v>
      </c>
      <c r="O67" s="230">
        <f t="shared" si="5"/>
        <v>0</v>
      </c>
      <c r="P67" s="230">
        <f t="shared" si="2"/>
        <v>0</v>
      </c>
    </row>
    <row r="68" spans="1:16" ht="38.25">
      <c r="A68" s="32" t="s">
        <v>103</v>
      </c>
      <c r="B68" s="31" t="s">
        <v>104</v>
      </c>
      <c r="C68" s="128"/>
      <c r="D68" s="128"/>
      <c r="E68" s="128"/>
      <c r="F68" s="128"/>
      <c r="G68" s="128"/>
      <c r="H68" s="231">
        <f t="shared" si="1"/>
        <v>0</v>
      </c>
      <c r="I68" s="28">
        <f t="shared" si="3"/>
        <v>300</v>
      </c>
      <c r="J68" s="29">
        <v>300</v>
      </c>
      <c r="K68" s="230">
        <f t="shared" ref="K68:O99" si="6">C68*$I68</f>
        <v>0</v>
      </c>
      <c r="L68" s="230">
        <f t="shared" si="6"/>
        <v>0</v>
      </c>
      <c r="M68" s="230">
        <f t="shared" si="6"/>
        <v>0</v>
      </c>
      <c r="N68" s="230">
        <f t="shared" si="6"/>
        <v>0</v>
      </c>
      <c r="O68" s="230">
        <f t="shared" si="6"/>
        <v>0</v>
      </c>
      <c r="P68" s="230">
        <f t="shared" si="2"/>
        <v>0</v>
      </c>
    </row>
    <row r="69" spans="1:16" ht="25.5">
      <c r="A69" s="32" t="s">
        <v>105</v>
      </c>
      <c r="B69" s="31" t="s">
        <v>106</v>
      </c>
      <c r="C69" s="128"/>
      <c r="D69" s="128"/>
      <c r="E69" s="128"/>
      <c r="F69" s="128"/>
      <c r="G69" s="128"/>
      <c r="H69" s="231">
        <f t="shared" ref="H69:H132" si="7">SUM(C69:G69)</f>
        <v>0</v>
      </c>
      <c r="I69" s="28">
        <f t="shared" si="3"/>
        <v>2500</v>
      </c>
      <c r="J69" s="29">
        <v>2500</v>
      </c>
      <c r="K69" s="230">
        <f t="shared" si="6"/>
        <v>0</v>
      </c>
      <c r="L69" s="230">
        <f t="shared" si="6"/>
        <v>0</v>
      </c>
      <c r="M69" s="230">
        <f t="shared" si="6"/>
        <v>0</v>
      </c>
      <c r="N69" s="230">
        <f t="shared" si="6"/>
        <v>0</v>
      </c>
      <c r="O69" s="230">
        <f t="shared" si="6"/>
        <v>0</v>
      </c>
      <c r="P69" s="230">
        <f t="shared" ref="P69:P132" si="8">SUM(K69:O69)</f>
        <v>0</v>
      </c>
    </row>
    <row r="70" spans="1:16" ht="25.5">
      <c r="A70" s="32" t="s">
        <v>107</v>
      </c>
      <c r="B70" s="31" t="s">
        <v>106</v>
      </c>
      <c r="C70" s="128"/>
      <c r="D70" s="128"/>
      <c r="E70" s="128"/>
      <c r="F70" s="128"/>
      <c r="G70" s="128"/>
      <c r="H70" s="231">
        <f t="shared" si="7"/>
        <v>0</v>
      </c>
      <c r="I70" s="28">
        <f t="shared" si="3"/>
        <v>5000</v>
      </c>
      <c r="J70" s="29">
        <v>5000</v>
      </c>
      <c r="K70" s="230">
        <f t="shared" si="6"/>
        <v>0</v>
      </c>
      <c r="L70" s="230">
        <f t="shared" si="6"/>
        <v>0</v>
      </c>
      <c r="M70" s="230">
        <f t="shared" si="6"/>
        <v>0</v>
      </c>
      <c r="N70" s="230">
        <f t="shared" si="6"/>
        <v>0</v>
      </c>
      <c r="O70" s="230">
        <f t="shared" si="6"/>
        <v>0</v>
      </c>
      <c r="P70" s="230">
        <f t="shared" si="8"/>
        <v>0</v>
      </c>
    </row>
    <row r="71" spans="1:16" ht="25.5">
      <c r="A71" s="32" t="s">
        <v>108</v>
      </c>
      <c r="B71" s="31" t="s">
        <v>106</v>
      </c>
      <c r="C71" s="128"/>
      <c r="D71" s="128"/>
      <c r="E71" s="128"/>
      <c r="F71" s="128"/>
      <c r="G71" s="128"/>
      <c r="H71" s="231">
        <f t="shared" si="7"/>
        <v>0</v>
      </c>
      <c r="I71" s="28">
        <f t="shared" ref="I71:I134" si="9">J71</f>
        <v>4000</v>
      </c>
      <c r="J71" s="29">
        <v>4000</v>
      </c>
      <c r="K71" s="230">
        <f t="shared" si="6"/>
        <v>0</v>
      </c>
      <c r="L71" s="230">
        <f t="shared" si="6"/>
        <v>0</v>
      </c>
      <c r="M71" s="230">
        <f t="shared" si="6"/>
        <v>0</v>
      </c>
      <c r="N71" s="230">
        <f t="shared" si="6"/>
        <v>0</v>
      </c>
      <c r="O71" s="230">
        <f t="shared" si="6"/>
        <v>0</v>
      </c>
      <c r="P71" s="230">
        <f t="shared" si="8"/>
        <v>0</v>
      </c>
    </row>
    <row r="72" spans="1:16" ht="25.5">
      <c r="A72" s="32" t="s">
        <v>109</v>
      </c>
      <c r="B72" s="31" t="s">
        <v>106</v>
      </c>
      <c r="C72" s="128"/>
      <c r="D72" s="128"/>
      <c r="E72" s="128"/>
      <c r="F72" s="128"/>
      <c r="G72" s="128"/>
      <c r="H72" s="231">
        <f t="shared" si="7"/>
        <v>0</v>
      </c>
      <c r="I72" s="28">
        <f t="shared" si="9"/>
        <v>3500</v>
      </c>
      <c r="J72" s="29">
        <v>3500</v>
      </c>
      <c r="K72" s="230">
        <f t="shared" si="6"/>
        <v>0</v>
      </c>
      <c r="L72" s="230">
        <f t="shared" si="6"/>
        <v>0</v>
      </c>
      <c r="M72" s="230">
        <f t="shared" si="6"/>
        <v>0</v>
      </c>
      <c r="N72" s="230">
        <f t="shared" si="6"/>
        <v>0</v>
      </c>
      <c r="O72" s="230">
        <f t="shared" si="6"/>
        <v>0</v>
      </c>
      <c r="P72" s="230">
        <f t="shared" si="8"/>
        <v>0</v>
      </c>
    </row>
    <row r="73" spans="1:16">
      <c r="B73" s="31"/>
      <c r="C73" s="27"/>
      <c r="D73" s="27"/>
      <c r="E73" s="27"/>
      <c r="F73" s="27"/>
      <c r="G73" s="27"/>
      <c r="H73" s="231">
        <f t="shared" si="7"/>
        <v>0</v>
      </c>
      <c r="I73" s="28">
        <f t="shared" si="9"/>
        <v>0</v>
      </c>
      <c r="J73" s="29"/>
      <c r="K73" s="230">
        <f t="shared" si="6"/>
        <v>0</v>
      </c>
      <c r="L73" s="230">
        <f t="shared" si="6"/>
        <v>0</v>
      </c>
      <c r="M73" s="230">
        <f t="shared" si="6"/>
        <v>0</v>
      </c>
      <c r="N73" s="230">
        <f t="shared" si="6"/>
        <v>0</v>
      </c>
      <c r="O73" s="230">
        <f t="shared" si="6"/>
        <v>0</v>
      </c>
      <c r="P73" s="230">
        <f t="shared" si="8"/>
        <v>0</v>
      </c>
    </row>
    <row r="74" spans="1:16">
      <c r="B74" s="31"/>
      <c r="C74" s="27"/>
      <c r="D74" s="27"/>
      <c r="E74" s="27"/>
      <c r="F74" s="27"/>
      <c r="G74" s="27"/>
      <c r="H74" s="231">
        <f t="shared" si="7"/>
        <v>0</v>
      </c>
      <c r="I74" s="28">
        <f t="shared" si="9"/>
        <v>0</v>
      </c>
      <c r="J74" s="29"/>
      <c r="K74" s="230">
        <f t="shared" si="6"/>
        <v>0</v>
      </c>
      <c r="L74" s="230">
        <f t="shared" si="6"/>
        <v>0</v>
      </c>
      <c r="M74" s="230">
        <f t="shared" si="6"/>
        <v>0</v>
      </c>
      <c r="N74" s="230">
        <f t="shared" si="6"/>
        <v>0</v>
      </c>
      <c r="O74" s="230">
        <f t="shared" si="6"/>
        <v>0</v>
      </c>
      <c r="P74" s="230">
        <f t="shared" si="8"/>
        <v>0</v>
      </c>
    </row>
    <row r="75" spans="1:16">
      <c r="A75" s="30" t="s">
        <v>110</v>
      </c>
      <c r="B75" s="31"/>
      <c r="C75" s="27"/>
      <c r="D75" s="27"/>
      <c r="E75" s="27"/>
      <c r="F75" s="27"/>
      <c r="G75" s="27"/>
      <c r="H75" s="231">
        <f t="shared" si="7"/>
        <v>0</v>
      </c>
      <c r="I75" s="28">
        <f t="shared" si="9"/>
        <v>0</v>
      </c>
      <c r="J75" s="29"/>
      <c r="K75" s="230">
        <f t="shared" si="6"/>
        <v>0</v>
      </c>
      <c r="L75" s="230">
        <f t="shared" si="6"/>
        <v>0</v>
      </c>
      <c r="M75" s="230">
        <f t="shared" si="6"/>
        <v>0</v>
      </c>
      <c r="N75" s="230">
        <f t="shared" si="6"/>
        <v>0</v>
      </c>
      <c r="O75" s="230">
        <f t="shared" si="6"/>
        <v>0</v>
      </c>
      <c r="P75" s="230">
        <f t="shared" si="8"/>
        <v>0</v>
      </c>
    </row>
    <row r="76" spans="1:16">
      <c r="A76" s="32" t="s">
        <v>111</v>
      </c>
      <c r="B76" s="31" t="s">
        <v>85</v>
      </c>
      <c r="C76" s="128"/>
      <c r="D76" s="128"/>
      <c r="E76" s="128"/>
      <c r="F76" s="128"/>
      <c r="G76" s="128"/>
      <c r="H76" s="231">
        <f t="shared" si="7"/>
        <v>0</v>
      </c>
      <c r="I76" s="28">
        <f t="shared" si="9"/>
        <v>5000</v>
      </c>
      <c r="J76" s="29">
        <v>5000</v>
      </c>
      <c r="K76" s="230">
        <f t="shared" si="6"/>
        <v>0</v>
      </c>
      <c r="L76" s="230">
        <f t="shared" si="6"/>
        <v>0</v>
      </c>
      <c r="M76" s="230">
        <f t="shared" si="6"/>
        <v>0</v>
      </c>
      <c r="N76" s="230">
        <f t="shared" si="6"/>
        <v>0</v>
      </c>
      <c r="O76" s="230">
        <f t="shared" si="6"/>
        <v>0</v>
      </c>
      <c r="P76" s="230">
        <f t="shared" si="8"/>
        <v>0</v>
      </c>
    </row>
    <row r="77" spans="1:16">
      <c r="A77" s="32" t="s">
        <v>112</v>
      </c>
      <c r="B77" s="31" t="s">
        <v>85</v>
      </c>
      <c r="C77" s="128"/>
      <c r="D77" s="128"/>
      <c r="E77" s="128"/>
      <c r="F77" s="128"/>
      <c r="G77" s="128"/>
      <c r="H77" s="231">
        <f t="shared" si="7"/>
        <v>0</v>
      </c>
      <c r="I77" s="28">
        <f t="shared" si="9"/>
        <v>5000</v>
      </c>
      <c r="J77" s="29">
        <v>5000</v>
      </c>
      <c r="K77" s="230">
        <f t="shared" si="6"/>
        <v>0</v>
      </c>
      <c r="L77" s="230">
        <f t="shared" si="6"/>
        <v>0</v>
      </c>
      <c r="M77" s="230">
        <f t="shared" si="6"/>
        <v>0</v>
      </c>
      <c r="N77" s="230">
        <f t="shared" si="6"/>
        <v>0</v>
      </c>
      <c r="O77" s="230">
        <f t="shared" si="6"/>
        <v>0</v>
      </c>
      <c r="P77" s="230">
        <f t="shared" si="8"/>
        <v>0</v>
      </c>
    </row>
    <row r="78" spans="1:16">
      <c r="A78" s="32" t="s">
        <v>113</v>
      </c>
      <c r="B78" s="31" t="s">
        <v>85</v>
      </c>
      <c r="C78" s="128"/>
      <c r="D78" s="128"/>
      <c r="E78" s="128"/>
      <c r="F78" s="128"/>
      <c r="G78" s="128"/>
      <c r="H78" s="231">
        <f t="shared" si="7"/>
        <v>0</v>
      </c>
      <c r="I78" s="28">
        <f t="shared" si="9"/>
        <v>5000</v>
      </c>
      <c r="J78" s="29">
        <v>5000</v>
      </c>
      <c r="K78" s="230">
        <f t="shared" si="6"/>
        <v>0</v>
      </c>
      <c r="L78" s="230">
        <f t="shared" si="6"/>
        <v>0</v>
      </c>
      <c r="M78" s="230">
        <f t="shared" si="6"/>
        <v>0</v>
      </c>
      <c r="N78" s="230">
        <f t="shared" si="6"/>
        <v>0</v>
      </c>
      <c r="O78" s="230">
        <f t="shared" si="6"/>
        <v>0</v>
      </c>
      <c r="P78" s="230">
        <f t="shared" si="8"/>
        <v>0</v>
      </c>
    </row>
    <row r="79" spans="1:16">
      <c r="A79" s="32" t="s">
        <v>114</v>
      </c>
      <c r="B79" s="31" t="s">
        <v>85</v>
      </c>
      <c r="C79" s="128"/>
      <c r="D79" s="128"/>
      <c r="E79" s="128"/>
      <c r="F79" s="128"/>
      <c r="G79" s="128"/>
      <c r="H79" s="231">
        <f t="shared" si="7"/>
        <v>0</v>
      </c>
      <c r="I79" s="28">
        <f t="shared" si="9"/>
        <v>20000</v>
      </c>
      <c r="J79" s="29">
        <v>20000</v>
      </c>
      <c r="K79" s="230">
        <f t="shared" si="6"/>
        <v>0</v>
      </c>
      <c r="L79" s="230">
        <f t="shared" si="6"/>
        <v>0</v>
      </c>
      <c r="M79" s="230">
        <f t="shared" si="6"/>
        <v>0</v>
      </c>
      <c r="N79" s="230">
        <f t="shared" si="6"/>
        <v>0</v>
      </c>
      <c r="O79" s="230">
        <f t="shared" si="6"/>
        <v>0</v>
      </c>
      <c r="P79" s="230">
        <f t="shared" si="8"/>
        <v>0</v>
      </c>
    </row>
    <row r="80" spans="1:16">
      <c r="A80" s="32" t="s">
        <v>115</v>
      </c>
      <c r="B80" s="31" t="s">
        <v>85</v>
      </c>
      <c r="C80" s="128"/>
      <c r="D80" s="128"/>
      <c r="E80" s="128"/>
      <c r="F80" s="128"/>
      <c r="G80" s="128"/>
      <c r="H80" s="231">
        <f t="shared" si="7"/>
        <v>0</v>
      </c>
      <c r="I80" s="28">
        <f t="shared" si="9"/>
        <v>5000</v>
      </c>
      <c r="J80" s="29">
        <v>5000</v>
      </c>
      <c r="K80" s="230">
        <f t="shared" si="6"/>
        <v>0</v>
      </c>
      <c r="L80" s="230">
        <f t="shared" si="6"/>
        <v>0</v>
      </c>
      <c r="M80" s="230">
        <f t="shared" si="6"/>
        <v>0</v>
      </c>
      <c r="N80" s="230">
        <f t="shared" si="6"/>
        <v>0</v>
      </c>
      <c r="O80" s="230">
        <f t="shared" si="6"/>
        <v>0</v>
      </c>
      <c r="P80" s="230">
        <f t="shared" si="8"/>
        <v>0</v>
      </c>
    </row>
    <row r="81" spans="1:16">
      <c r="B81" s="31"/>
      <c r="C81" s="27"/>
      <c r="D81" s="27"/>
      <c r="E81" s="27"/>
      <c r="F81" s="27"/>
      <c r="G81" s="27"/>
      <c r="H81" s="231">
        <f t="shared" si="7"/>
        <v>0</v>
      </c>
      <c r="I81" s="28">
        <f t="shared" si="9"/>
        <v>0</v>
      </c>
      <c r="J81" s="29"/>
      <c r="K81" s="230">
        <f t="shared" si="6"/>
        <v>0</v>
      </c>
      <c r="L81" s="230">
        <f t="shared" si="6"/>
        <v>0</v>
      </c>
      <c r="M81" s="230">
        <f t="shared" si="6"/>
        <v>0</v>
      </c>
      <c r="N81" s="230">
        <f t="shared" si="6"/>
        <v>0</v>
      </c>
      <c r="O81" s="230">
        <f t="shared" si="6"/>
        <v>0</v>
      </c>
      <c r="P81" s="230">
        <f t="shared" si="8"/>
        <v>0</v>
      </c>
    </row>
    <row r="82" spans="1:16">
      <c r="B82" s="31"/>
      <c r="C82" s="27"/>
      <c r="D82" s="27"/>
      <c r="E82" s="27"/>
      <c r="F82" s="27"/>
      <c r="G82" s="27"/>
      <c r="H82" s="231">
        <f t="shared" si="7"/>
        <v>0</v>
      </c>
      <c r="I82" s="28">
        <f t="shared" si="9"/>
        <v>0</v>
      </c>
      <c r="J82" s="29"/>
      <c r="K82" s="230">
        <f t="shared" si="6"/>
        <v>0</v>
      </c>
      <c r="L82" s="230">
        <f t="shared" si="6"/>
        <v>0</v>
      </c>
      <c r="M82" s="230">
        <f t="shared" si="6"/>
        <v>0</v>
      </c>
      <c r="N82" s="230">
        <f t="shared" si="6"/>
        <v>0</v>
      </c>
      <c r="O82" s="230">
        <f t="shared" si="6"/>
        <v>0</v>
      </c>
      <c r="P82" s="230">
        <f t="shared" si="8"/>
        <v>0</v>
      </c>
    </row>
    <row r="83" spans="1:16" ht="38.25">
      <c r="A83" s="30" t="s">
        <v>116</v>
      </c>
      <c r="B83" s="31"/>
      <c r="C83" s="27"/>
      <c r="D83" s="27"/>
      <c r="E83" s="27"/>
      <c r="F83" s="27"/>
      <c r="G83" s="27"/>
      <c r="H83" s="26" t="s">
        <v>117</v>
      </c>
      <c r="I83" s="28">
        <f t="shared" si="9"/>
        <v>0</v>
      </c>
      <c r="J83" s="29"/>
      <c r="K83" s="230">
        <f t="shared" si="6"/>
        <v>0</v>
      </c>
      <c r="L83" s="230">
        <f t="shared" si="6"/>
        <v>0</v>
      </c>
      <c r="M83" s="230">
        <f t="shared" si="6"/>
        <v>0</v>
      </c>
      <c r="N83" s="230">
        <f t="shared" si="6"/>
        <v>0</v>
      </c>
      <c r="O83" s="230">
        <f t="shared" si="6"/>
        <v>0</v>
      </c>
      <c r="P83" s="230">
        <f t="shared" si="8"/>
        <v>0</v>
      </c>
    </row>
    <row r="84" spans="1:16">
      <c r="A84" s="32" t="s">
        <v>118</v>
      </c>
      <c r="B84" s="31" t="s">
        <v>64</v>
      </c>
      <c r="C84" s="128"/>
      <c r="D84" s="128"/>
      <c r="E84" s="128"/>
      <c r="F84" s="128"/>
      <c r="G84" s="128"/>
      <c r="H84" s="232">
        <f t="shared" si="7"/>
        <v>0</v>
      </c>
      <c r="I84" s="28">
        <f t="shared" si="9"/>
        <v>0</v>
      </c>
      <c r="J84" s="29"/>
      <c r="K84" s="230">
        <f>C84</f>
        <v>0</v>
      </c>
      <c r="L84" s="230">
        <f t="shared" ref="L84:O88" si="10">D84</f>
        <v>0</v>
      </c>
      <c r="M84" s="230">
        <f t="shared" si="10"/>
        <v>0</v>
      </c>
      <c r="N84" s="230">
        <f t="shared" si="10"/>
        <v>0</v>
      </c>
      <c r="O84" s="230">
        <f t="shared" si="10"/>
        <v>0</v>
      </c>
      <c r="P84" s="230">
        <f t="shared" si="8"/>
        <v>0</v>
      </c>
    </row>
    <row r="85" spans="1:16">
      <c r="A85" s="32" t="s">
        <v>119</v>
      </c>
      <c r="B85" s="31" t="s">
        <v>64</v>
      </c>
      <c r="C85" s="128"/>
      <c r="D85" s="128"/>
      <c r="E85" s="128"/>
      <c r="F85" s="128"/>
      <c r="G85" s="128"/>
      <c r="H85" s="232">
        <f t="shared" si="7"/>
        <v>0</v>
      </c>
      <c r="I85" s="28">
        <f t="shared" si="9"/>
        <v>0</v>
      </c>
      <c r="J85" s="29"/>
      <c r="K85" s="230">
        <f>C85</f>
        <v>0</v>
      </c>
      <c r="L85" s="230">
        <f t="shared" si="10"/>
        <v>0</v>
      </c>
      <c r="M85" s="230">
        <f t="shared" si="10"/>
        <v>0</v>
      </c>
      <c r="N85" s="230">
        <f t="shared" si="10"/>
        <v>0</v>
      </c>
      <c r="O85" s="230">
        <f t="shared" si="10"/>
        <v>0</v>
      </c>
      <c r="P85" s="230">
        <f t="shared" si="8"/>
        <v>0</v>
      </c>
    </row>
    <row r="86" spans="1:16">
      <c r="A86" s="32" t="s">
        <v>120</v>
      </c>
      <c r="B86" s="31" t="s">
        <v>64</v>
      </c>
      <c r="C86" s="128"/>
      <c r="D86" s="128"/>
      <c r="E86" s="128"/>
      <c r="F86" s="128"/>
      <c r="G86" s="128"/>
      <c r="H86" s="232">
        <f t="shared" si="7"/>
        <v>0</v>
      </c>
      <c r="I86" s="28">
        <f t="shared" si="9"/>
        <v>0</v>
      </c>
      <c r="J86" s="29"/>
      <c r="K86" s="230">
        <f>C86</f>
        <v>0</v>
      </c>
      <c r="L86" s="230">
        <f t="shared" si="10"/>
        <v>0</v>
      </c>
      <c r="M86" s="230">
        <f t="shared" si="10"/>
        <v>0</v>
      </c>
      <c r="N86" s="230">
        <f t="shared" si="10"/>
        <v>0</v>
      </c>
      <c r="O86" s="230">
        <f t="shared" si="10"/>
        <v>0</v>
      </c>
      <c r="P86" s="230">
        <f t="shared" si="8"/>
        <v>0</v>
      </c>
    </row>
    <row r="87" spans="1:16">
      <c r="A87" s="32" t="s">
        <v>121</v>
      </c>
      <c r="B87" s="31" t="s">
        <v>64</v>
      </c>
      <c r="C87" s="128"/>
      <c r="D87" s="128"/>
      <c r="E87" s="128"/>
      <c r="F87" s="128"/>
      <c r="G87" s="128"/>
      <c r="H87" s="232">
        <f t="shared" si="7"/>
        <v>0</v>
      </c>
      <c r="I87" s="28">
        <f t="shared" si="9"/>
        <v>0</v>
      </c>
      <c r="J87" s="29"/>
      <c r="K87" s="230">
        <f>C87</f>
        <v>0</v>
      </c>
      <c r="L87" s="230">
        <f t="shared" si="10"/>
        <v>0</v>
      </c>
      <c r="M87" s="230">
        <f t="shared" si="10"/>
        <v>0</v>
      </c>
      <c r="N87" s="230">
        <f t="shared" si="10"/>
        <v>0</v>
      </c>
      <c r="O87" s="230">
        <f t="shared" si="10"/>
        <v>0</v>
      </c>
      <c r="P87" s="230">
        <f t="shared" si="8"/>
        <v>0</v>
      </c>
    </row>
    <row r="88" spans="1:16">
      <c r="A88" s="32" t="s">
        <v>122</v>
      </c>
      <c r="B88" s="31" t="s">
        <v>64</v>
      </c>
      <c r="C88" s="128"/>
      <c r="D88" s="128"/>
      <c r="E88" s="128"/>
      <c r="F88" s="128"/>
      <c r="G88" s="128"/>
      <c r="H88" s="232">
        <f t="shared" si="7"/>
        <v>0</v>
      </c>
      <c r="I88" s="28">
        <f t="shared" si="9"/>
        <v>0</v>
      </c>
      <c r="J88" s="29"/>
      <c r="K88" s="230">
        <f>C88</f>
        <v>0</v>
      </c>
      <c r="L88" s="230">
        <f t="shared" si="10"/>
        <v>0</v>
      </c>
      <c r="M88" s="230">
        <f t="shared" si="10"/>
        <v>0</v>
      </c>
      <c r="N88" s="230">
        <f t="shared" si="10"/>
        <v>0</v>
      </c>
      <c r="O88" s="230">
        <f t="shared" si="10"/>
        <v>0</v>
      </c>
      <c r="P88" s="230">
        <f t="shared" si="8"/>
        <v>0</v>
      </c>
    </row>
    <row r="89" spans="1:16">
      <c r="B89" s="31"/>
      <c r="C89" s="27"/>
      <c r="D89" s="27"/>
      <c r="E89" s="27"/>
      <c r="F89" s="27"/>
      <c r="G89" s="27"/>
      <c r="H89" s="231">
        <f t="shared" si="7"/>
        <v>0</v>
      </c>
      <c r="I89" s="28">
        <f t="shared" si="9"/>
        <v>0</v>
      </c>
      <c r="J89" s="29"/>
      <c r="K89" s="230">
        <f t="shared" si="6"/>
        <v>0</v>
      </c>
      <c r="L89" s="230">
        <f t="shared" si="6"/>
        <v>0</v>
      </c>
      <c r="M89" s="230">
        <f t="shared" si="6"/>
        <v>0</v>
      </c>
      <c r="N89" s="230">
        <f t="shared" si="6"/>
        <v>0</v>
      </c>
      <c r="O89" s="230">
        <f t="shared" si="6"/>
        <v>0</v>
      </c>
      <c r="P89" s="230">
        <f t="shared" si="8"/>
        <v>0</v>
      </c>
    </row>
    <row r="90" spans="1:16" hidden="1">
      <c r="B90" s="31"/>
      <c r="C90" s="27"/>
      <c r="D90" s="27"/>
      <c r="E90" s="27"/>
      <c r="F90" s="27"/>
      <c r="G90" s="27"/>
      <c r="H90" s="27">
        <f t="shared" si="7"/>
        <v>0</v>
      </c>
      <c r="I90" s="28">
        <f t="shared" si="9"/>
        <v>0</v>
      </c>
      <c r="J90" s="29"/>
      <c r="K90" s="28">
        <f t="shared" si="6"/>
        <v>0</v>
      </c>
      <c r="L90" s="28">
        <f t="shared" si="6"/>
        <v>0</v>
      </c>
      <c r="M90" s="28">
        <f t="shared" si="6"/>
        <v>0</v>
      </c>
      <c r="N90" s="28">
        <f t="shared" si="6"/>
        <v>0</v>
      </c>
      <c r="O90" s="28">
        <f t="shared" si="6"/>
        <v>0</v>
      </c>
      <c r="P90" s="28">
        <f t="shared" si="8"/>
        <v>0</v>
      </c>
    </row>
    <row r="91" spans="1:16" hidden="1">
      <c r="B91" s="31"/>
      <c r="C91" s="27"/>
      <c r="D91" s="27"/>
      <c r="E91" s="27"/>
      <c r="F91" s="27"/>
      <c r="G91" s="27"/>
      <c r="H91" s="27">
        <f t="shared" si="7"/>
        <v>0</v>
      </c>
      <c r="I91" s="28">
        <f t="shared" si="9"/>
        <v>0</v>
      </c>
      <c r="J91" s="29"/>
      <c r="K91" s="28">
        <f t="shared" si="6"/>
        <v>0</v>
      </c>
      <c r="L91" s="28">
        <f t="shared" si="6"/>
        <v>0</v>
      </c>
      <c r="M91" s="28">
        <f t="shared" si="6"/>
        <v>0</v>
      </c>
      <c r="N91" s="28">
        <f t="shared" si="6"/>
        <v>0</v>
      </c>
      <c r="O91" s="28">
        <f t="shared" si="6"/>
        <v>0</v>
      </c>
      <c r="P91" s="28">
        <f t="shared" si="8"/>
        <v>0</v>
      </c>
    </row>
    <row r="92" spans="1:16" hidden="1">
      <c r="B92" s="31"/>
      <c r="C92" s="27"/>
      <c r="D92" s="27"/>
      <c r="E92" s="27"/>
      <c r="F92" s="27"/>
      <c r="G92" s="27"/>
      <c r="H92" s="27">
        <f t="shared" si="7"/>
        <v>0</v>
      </c>
      <c r="I92" s="28">
        <f t="shared" si="9"/>
        <v>0</v>
      </c>
      <c r="J92" s="29"/>
      <c r="K92" s="28">
        <f t="shared" si="6"/>
        <v>0</v>
      </c>
      <c r="L92" s="28">
        <f t="shared" si="6"/>
        <v>0</v>
      </c>
      <c r="M92" s="28">
        <f t="shared" si="6"/>
        <v>0</v>
      </c>
      <c r="N92" s="28">
        <f t="shared" si="6"/>
        <v>0</v>
      </c>
      <c r="O92" s="28">
        <f t="shared" si="6"/>
        <v>0</v>
      </c>
      <c r="P92" s="28">
        <f t="shared" si="8"/>
        <v>0</v>
      </c>
    </row>
    <row r="93" spans="1:16" hidden="1">
      <c r="B93" s="31"/>
      <c r="C93" s="27"/>
      <c r="D93" s="27"/>
      <c r="E93" s="27"/>
      <c r="F93" s="27"/>
      <c r="G93" s="27"/>
      <c r="H93" s="27">
        <f t="shared" si="7"/>
        <v>0</v>
      </c>
      <c r="I93" s="28">
        <f t="shared" si="9"/>
        <v>0</v>
      </c>
      <c r="J93" s="29"/>
      <c r="K93" s="28">
        <f t="shared" si="6"/>
        <v>0</v>
      </c>
      <c r="L93" s="28">
        <f t="shared" si="6"/>
        <v>0</v>
      </c>
      <c r="M93" s="28">
        <f t="shared" si="6"/>
        <v>0</v>
      </c>
      <c r="N93" s="28">
        <f t="shared" si="6"/>
        <v>0</v>
      </c>
      <c r="O93" s="28">
        <f t="shared" si="6"/>
        <v>0</v>
      </c>
      <c r="P93" s="28">
        <f t="shared" si="8"/>
        <v>0</v>
      </c>
    </row>
    <row r="94" spans="1:16" hidden="1">
      <c r="B94" s="31"/>
      <c r="C94" s="27"/>
      <c r="D94" s="27"/>
      <c r="E94" s="27"/>
      <c r="F94" s="27"/>
      <c r="G94" s="27"/>
      <c r="H94" s="27">
        <f t="shared" si="7"/>
        <v>0</v>
      </c>
      <c r="I94" s="28">
        <f t="shared" si="9"/>
        <v>0</v>
      </c>
      <c r="J94" s="29"/>
      <c r="K94" s="28">
        <f t="shared" si="6"/>
        <v>0</v>
      </c>
      <c r="L94" s="28">
        <f t="shared" si="6"/>
        <v>0</v>
      </c>
      <c r="M94" s="28">
        <f t="shared" si="6"/>
        <v>0</v>
      </c>
      <c r="N94" s="28">
        <f t="shared" si="6"/>
        <v>0</v>
      </c>
      <c r="O94" s="28">
        <f t="shared" si="6"/>
        <v>0</v>
      </c>
      <c r="P94" s="28">
        <f t="shared" si="8"/>
        <v>0</v>
      </c>
    </row>
    <row r="95" spans="1:16" hidden="1">
      <c r="B95" s="31"/>
      <c r="C95" s="27"/>
      <c r="D95" s="27"/>
      <c r="E95" s="27"/>
      <c r="F95" s="27"/>
      <c r="G95" s="27"/>
      <c r="H95" s="27">
        <f t="shared" si="7"/>
        <v>0</v>
      </c>
      <c r="I95" s="28">
        <f t="shared" si="9"/>
        <v>0</v>
      </c>
      <c r="J95" s="29"/>
      <c r="K95" s="28">
        <f t="shared" si="6"/>
        <v>0</v>
      </c>
      <c r="L95" s="28">
        <f t="shared" si="6"/>
        <v>0</v>
      </c>
      <c r="M95" s="28">
        <f t="shared" si="6"/>
        <v>0</v>
      </c>
      <c r="N95" s="28">
        <f t="shared" si="6"/>
        <v>0</v>
      </c>
      <c r="O95" s="28">
        <f t="shared" si="6"/>
        <v>0</v>
      </c>
      <c r="P95" s="28">
        <f t="shared" si="8"/>
        <v>0</v>
      </c>
    </row>
    <row r="96" spans="1:16" hidden="1">
      <c r="B96" s="31"/>
      <c r="C96" s="27"/>
      <c r="D96" s="27"/>
      <c r="E96" s="27"/>
      <c r="F96" s="27"/>
      <c r="G96" s="27"/>
      <c r="H96" s="27">
        <f t="shared" si="7"/>
        <v>0</v>
      </c>
      <c r="I96" s="28">
        <f t="shared" si="9"/>
        <v>0</v>
      </c>
      <c r="J96" s="29"/>
      <c r="K96" s="28">
        <f t="shared" si="6"/>
        <v>0</v>
      </c>
      <c r="L96" s="28">
        <f t="shared" si="6"/>
        <v>0</v>
      </c>
      <c r="M96" s="28">
        <f t="shared" si="6"/>
        <v>0</v>
      </c>
      <c r="N96" s="28">
        <f t="shared" si="6"/>
        <v>0</v>
      </c>
      <c r="O96" s="28">
        <f t="shared" si="6"/>
        <v>0</v>
      </c>
      <c r="P96" s="28">
        <f t="shared" si="8"/>
        <v>0</v>
      </c>
    </row>
    <row r="97" spans="2:16" hidden="1">
      <c r="B97" s="31"/>
      <c r="C97" s="27"/>
      <c r="D97" s="27"/>
      <c r="E97" s="27"/>
      <c r="F97" s="27"/>
      <c r="G97" s="27"/>
      <c r="H97" s="27">
        <f t="shared" si="7"/>
        <v>0</v>
      </c>
      <c r="I97" s="28">
        <f t="shared" si="9"/>
        <v>0</v>
      </c>
      <c r="J97" s="29"/>
      <c r="K97" s="28">
        <f t="shared" si="6"/>
        <v>0</v>
      </c>
      <c r="L97" s="28">
        <f t="shared" si="6"/>
        <v>0</v>
      </c>
      <c r="M97" s="28">
        <f t="shared" si="6"/>
        <v>0</v>
      </c>
      <c r="N97" s="28">
        <f t="shared" si="6"/>
        <v>0</v>
      </c>
      <c r="O97" s="28">
        <f t="shared" si="6"/>
        <v>0</v>
      </c>
      <c r="P97" s="28">
        <f t="shared" si="8"/>
        <v>0</v>
      </c>
    </row>
    <row r="98" spans="2:16" hidden="1">
      <c r="B98" s="31"/>
      <c r="C98" s="27"/>
      <c r="D98" s="27"/>
      <c r="E98" s="27"/>
      <c r="F98" s="27"/>
      <c r="G98" s="27"/>
      <c r="H98" s="27">
        <f t="shared" si="7"/>
        <v>0</v>
      </c>
      <c r="I98" s="28">
        <f t="shared" si="9"/>
        <v>0</v>
      </c>
      <c r="J98" s="29"/>
      <c r="K98" s="28">
        <f t="shared" si="6"/>
        <v>0</v>
      </c>
      <c r="L98" s="28">
        <f t="shared" si="6"/>
        <v>0</v>
      </c>
      <c r="M98" s="28">
        <f t="shared" si="6"/>
        <v>0</v>
      </c>
      <c r="N98" s="28">
        <f t="shared" si="6"/>
        <v>0</v>
      </c>
      <c r="O98" s="28">
        <f t="shared" si="6"/>
        <v>0</v>
      </c>
      <c r="P98" s="28">
        <f t="shared" si="8"/>
        <v>0</v>
      </c>
    </row>
    <row r="99" spans="2:16" hidden="1">
      <c r="B99" s="31"/>
      <c r="C99" s="27"/>
      <c r="D99" s="27"/>
      <c r="E99" s="27"/>
      <c r="F99" s="27"/>
      <c r="G99" s="27"/>
      <c r="H99" s="27">
        <f t="shared" si="7"/>
        <v>0</v>
      </c>
      <c r="I99" s="28">
        <f t="shared" si="9"/>
        <v>0</v>
      </c>
      <c r="J99" s="29"/>
      <c r="K99" s="28">
        <f t="shared" si="6"/>
        <v>0</v>
      </c>
      <c r="L99" s="28">
        <f t="shared" si="6"/>
        <v>0</v>
      </c>
      <c r="M99" s="28">
        <f t="shared" si="6"/>
        <v>0</v>
      </c>
      <c r="N99" s="28">
        <f t="shared" si="6"/>
        <v>0</v>
      </c>
      <c r="O99" s="28">
        <f t="shared" si="6"/>
        <v>0</v>
      </c>
      <c r="P99" s="28">
        <f t="shared" si="8"/>
        <v>0</v>
      </c>
    </row>
    <row r="100" spans="2:16" hidden="1">
      <c r="B100" s="31"/>
      <c r="C100" s="27"/>
      <c r="D100" s="27"/>
      <c r="E100" s="27"/>
      <c r="F100" s="27"/>
      <c r="G100" s="27"/>
      <c r="H100" s="27">
        <f t="shared" si="7"/>
        <v>0</v>
      </c>
      <c r="I100" s="28">
        <f t="shared" si="9"/>
        <v>0</v>
      </c>
      <c r="J100" s="29"/>
      <c r="K100" s="28">
        <f t="shared" ref="K100:O131" si="11">C100*$I100</f>
        <v>0</v>
      </c>
      <c r="L100" s="28">
        <f t="shared" si="11"/>
        <v>0</v>
      </c>
      <c r="M100" s="28">
        <f t="shared" si="11"/>
        <v>0</v>
      </c>
      <c r="N100" s="28">
        <f t="shared" si="11"/>
        <v>0</v>
      </c>
      <c r="O100" s="28">
        <f t="shared" si="11"/>
        <v>0</v>
      </c>
      <c r="P100" s="28">
        <f t="shared" si="8"/>
        <v>0</v>
      </c>
    </row>
    <row r="101" spans="2:16" hidden="1">
      <c r="B101" s="31"/>
      <c r="C101" s="27"/>
      <c r="D101" s="27"/>
      <c r="E101" s="27"/>
      <c r="F101" s="27"/>
      <c r="G101" s="27"/>
      <c r="H101" s="27">
        <f t="shared" si="7"/>
        <v>0</v>
      </c>
      <c r="I101" s="28">
        <f t="shared" si="9"/>
        <v>0</v>
      </c>
      <c r="J101" s="29"/>
      <c r="K101" s="28">
        <f t="shared" si="11"/>
        <v>0</v>
      </c>
      <c r="L101" s="28">
        <f t="shared" si="11"/>
        <v>0</v>
      </c>
      <c r="M101" s="28">
        <f t="shared" si="11"/>
        <v>0</v>
      </c>
      <c r="N101" s="28">
        <f t="shared" si="11"/>
        <v>0</v>
      </c>
      <c r="O101" s="28">
        <f t="shared" si="11"/>
        <v>0</v>
      </c>
      <c r="P101" s="28">
        <f t="shared" si="8"/>
        <v>0</v>
      </c>
    </row>
    <row r="102" spans="2:16" hidden="1">
      <c r="B102" s="31"/>
      <c r="C102" s="27"/>
      <c r="D102" s="27"/>
      <c r="E102" s="27"/>
      <c r="F102" s="27"/>
      <c r="G102" s="27"/>
      <c r="H102" s="27">
        <f t="shared" si="7"/>
        <v>0</v>
      </c>
      <c r="I102" s="28">
        <f t="shared" si="9"/>
        <v>0</v>
      </c>
      <c r="J102" s="29"/>
      <c r="K102" s="28">
        <f t="shared" si="11"/>
        <v>0</v>
      </c>
      <c r="L102" s="28">
        <f t="shared" si="11"/>
        <v>0</v>
      </c>
      <c r="M102" s="28">
        <f t="shared" si="11"/>
        <v>0</v>
      </c>
      <c r="N102" s="28">
        <f t="shared" si="11"/>
        <v>0</v>
      </c>
      <c r="O102" s="28">
        <f t="shared" si="11"/>
        <v>0</v>
      </c>
      <c r="P102" s="28">
        <f t="shared" si="8"/>
        <v>0</v>
      </c>
    </row>
    <row r="103" spans="2:16" hidden="1">
      <c r="B103" s="31"/>
      <c r="C103" s="27"/>
      <c r="D103" s="27"/>
      <c r="E103" s="27"/>
      <c r="F103" s="27"/>
      <c r="G103" s="27"/>
      <c r="H103" s="27">
        <f t="shared" si="7"/>
        <v>0</v>
      </c>
      <c r="I103" s="28">
        <f t="shared" si="9"/>
        <v>0</v>
      </c>
      <c r="J103" s="29"/>
      <c r="K103" s="28">
        <f t="shared" si="11"/>
        <v>0</v>
      </c>
      <c r="L103" s="28">
        <f t="shared" si="11"/>
        <v>0</v>
      </c>
      <c r="M103" s="28">
        <f t="shared" si="11"/>
        <v>0</v>
      </c>
      <c r="N103" s="28">
        <f t="shared" si="11"/>
        <v>0</v>
      </c>
      <c r="O103" s="28">
        <f t="shared" si="11"/>
        <v>0</v>
      </c>
      <c r="P103" s="28">
        <f t="shared" si="8"/>
        <v>0</v>
      </c>
    </row>
    <row r="104" spans="2:16" hidden="1">
      <c r="B104" s="31"/>
      <c r="C104" s="27"/>
      <c r="D104" s="27"/>
      <c r="E104" s="27"/>
      <c r="F104" s="27"/>
      <c r="G104" s="27"/>
      <c r="H104" s="27">
        <f t="shared" si="7"/>
        <v>0</v>
      </c>
      <c r="I104" s="28">
        <f t="shared" si="9"/>
        <v>0</v>
      </c>
      <c r="J104" s="29"/>
      <c r="K104" s="28">
        <f t="shared" si="11"/>
        <v>0</v>
      </c>
      <c r="L104" s="28">
        <f t="shared" si="11"/>
        <v>0</v>
      </c>
      <c r="M104" s="28">
        <f t="shared" si="11"/>
        <v>0</v>
      </c>
      <c r="N104" s="28">
        <f t="shared" si="11"/>
        <v>0</v>
      </c>
      <c r="O104" s="28">
        <f t="shared" si="11"/>
        <v>0</v>
      </c>
      <c r="P104" s="28">
        <f t="shared" si="8"/>
        <v>0</v>
      </c>
    </row>
    <row r="105" spans="2:16" hidden="1">
      <c r="B105" s="31"/>
      <c r="C105" s="27"/>
      <c r="D105" s="27"/>
      <c r="E105" s="27"/>
      <c r="F105" s="27"/>
      <c r="G105" s="27"/>
      <c r="H105" s="27">
        <f t="shared" si="7"/>
        <v>0</v>
      </c>
      <c r="I105" s="28">
        <f t="shared" si="9"/>
        <v>0</v>
      </c>
      <c r="J105" s="29"/>
      <c r="K105" s="28">
        <f t="shared" si="11"/>
        <v>0</v>
      </c>
      <c r="L105" s="28">
        <f t="shared" si="11"/>
        <v>0</v>
      </c>
      <c r="M105" s="28">
        <f t="shared" si="11"/>
        <v>0</v>
      </c>
      <c r="N105" s="28">
        <f t="shared" si="11"/>
        <v>0</v>
      </c>
      <c r="O105" s="28">
        <f t="shared" si="11"/>
        <v>0</v>
      </c>
      <c r="P105" s="28">
        <f t="shared" si="8"/>
        <v>0</v>
      </c>
    </row>
    <row r="106" spans="2:16" hidden="1">
      <c r="B106" s="31"/>
      <c r="C106" s="27"/>
      <c r="D106" s="27"/>
      <c r="E106" s="27"/>
      <c r="F106" s="27"/>
      <c r="G106" s="27"/>
      <c r="H106" s="27">
        <f t="shared" si="7"/>
        <v>0</v>
      </c>
      <c r="I106" s="28">
        <f t="shared" si="9"/>
        <v>0</v>
      </c>
      <c r="J106" s="29"/>
      <c r="K106" s="28">
        <f t="shared" si="11"/>
        <v>0</v>
      </c>
      <c r="L106" s="28">
        <f t="shared" si="11"/>
        <v>0</v>
      </c>
      <c r="M106" s="28">
        <f t="shared" si="11"/>
        <v>0</v>
      </c>
      <c r="N106" s="28">
        <f t="shared" si="11"/>
        <v>0</v>
      </c>
      <c r="O106" s="28">
        <f t="shared" si="11"/>
        <v>0</v>
      </c>
      <c r="P106" s="28">
        <f t="shared" si="8"/>
        <v>0</v>
      </c>
    </row>
    <row r="107" spans="2:16" hidden="1">
      <c r="B107" s="31"/>
      <c r="C107" s="27"/>
      <c r="D107" s="27"/>
      <c r="E107" s="27"/>
      <c r="F107" s="27"/>
      <c r="G107" s="27"/>
      <c r="H107" s="27">
        <f t="shared" si="7"/>
        <v>0</v>
      </c>
      <c r="I107" s="28">
        <f t="shared" si="9"/>
        <v>0</v>
      </c>
      <c r="J107" s="29"/>
      <c r="K107" s="28">
        <f t="shared" si="11"/>
        <v>0</v>
      </c>
      <c r="L107" s="28">
        <f t="shared" si="11"/>
        <v>0</v>
      </c>
      <c r="M107" s="28">
        <f t="shared" si="11"/>
        <v>0</v>
      </c>
      <c r="N107" s="28">
        <f t="shared" si="11"/>
        <v>0</v>
      </c>
      <c r="O107" s="28">
        <f t="shared" si="11"/>
        <v>0</v>
      </c>
      <c r="P107" s="28">
        <f t="shared" si="8"/>
        <v>0</v>
      </c>
    </row>
    <row r="108" spans="2:16" hidden="1">
      <c r="B108" s="31"/>
      <c r="C108" s="27"/>
      <c r="D108" s="27"/>
      <c r="E108" s="27"/>
      <c r="F108" s="27"/>
      <c r="G108" s="27"/>
      <c r="H108" s="27">
        <f t="shared" si="7"/>
        <v>0</v>
      </c>
      <c r="I108" s="28">
        <f t="shared" si="9"/>
        <v>0</v>
      </c>
      <c r="J108" s="29"/>
      <c r="K108" s="28">
        <f t="shared" si="11"/>
        <v>0</v>
      </c>
      <c r="L108" s="28">
        <f t="shared" si="11"/>
        <v>0</v>
      </c>
      <c r="M108" s="28">
        <f t="shared" si="11"/>
        <v>0</v>
      </c>
      <c r="N108" s="28">
        <f t="shared" si="11"/>
        <v>0</v>
      </c>
      <c r="O108" s="28">
        <f t="shared" si="11"/>
        <v>0</v>
      </c>
      <c r="P108" s="28">
        <f t="shared" si="8"/>
        <v>0</v>
      </c>
    </row>
    <row r="109" spans="2:16" hidden="1">
      <c r="B109" s="31"/>
      <c r="C109" s="27"/>
      <c r="D109" s="27"/>
      <c r="E109" s="27"/>
      <c r="F109" s="27"/>
      <c r="G109" s="27"/>
      <c r="H109" s="27">
        <f t="shared" si="7"/>
        <v>0</v>
      </c>
      <c r="I109" s="28">
        <f t="shared" si="9"/>
        <v>0</v>
      </c>
      <c r="J109" s="29"/>
      <c r="K109" s="28">
        <f t="shared" si="11"/>
        <v>0</v>
      </c>
      <c r="L109" s="28">
        <f t="shared" si="11"/>
        <v>0</v>
      </c>
      <c r="M109" s="28">
        <f t="shared" si="11"/>
        <v>0</v>
      </c>
      <c r="N109" s="28">
        <f t="shared" si="11"/>
        <v>0</v>
      </c>
      <c r="O109" s="28">
        <f t="shared" si="11"/>
        <v>0</v>
      </c>
      <c r="P109" s="28">
        <f t="shared" si="8"/>
        <v>0</v>
      </c>
    </row>
    <row r="110" spans="2:16" hidden="1">
      <c r="B110" s="31"/>
      <c r="C110" s="27"/>
      <c r="D110" s="27"/>
      <c r="E110" s="27"/>
      <c r="F110" s="27"/>
      <c r="G110" s="27"/>
      <c r="H110" s="27">
        <f t="shared" si="7"/>
        <v>0</v>
      </c>
      <c r="I110" s="28">
        <f t="shared" si="9"/>
        <v>0</v>
      </c>
      <c r="J110" s="29"/>
      <c r="K110" s="28">
        <f t="shared" si="11"/>
        <v>0</v>
      </c>
      <c r="L110" s="28">
        <f t="shared" si="11"/>
        <v>0</v>
      </c>
      <c r="M110" s="28">
        <f t="shared" si="11"/>
        <v>0</v>
      </c>
      <c r="N110" s="28">
        <f t="shared" si="11"/>
        <v>0</v>
      </c>
      <c r="O110" s="28">
        <f t="shared" si="11"/>
        <v>0</v>
      </c>
      <c r="P110" s="28">
        <f t="shared" si="8"/>
        <v>0</v>
      </c>
    </row>
    <row r="111" spans="2:16" hidden="1">
      <c r="B111" s="31"/>
      <c r="C111" s="27"/>
      <c r="D111" s="27"/>
      <c r="E111" s="27"/>
      <c r="F111" s="27"/>
      <c r="G111" s="27"/>
      <c r="H111" s="27">
        <f t="shared" si="7"/>
        <v>0</v>
      </c>
      <c r="I111" s="28">
        <f t="shared" si="9"/>
        <v>0</v>
      </c>
      <c r="J111" s="29"/>
      <c r="K111" s="28">
        <f t="shared" si="11"/>
        <v>0</v>
      </c>
      <c r="L111" s="28">
        <f t="shared" si="11"/>
        <v>0</v>
      </c>
      <c r="M111" s="28">
        <f t="shared" si="11"/>
        <v>0</v>
      </c>
      <c r="N111" s="28">
        <f t="shared" si="11"/>
        <v>0</v>
      </c>
      <c r="O111" s="28">
        <f t="shared" si="11"/>
        <v>0</v>
      </c>
      <c r="P111" s="28">
        <f t="shared" si="8"/>
        <v>0</v>
      </c>
    </row>
    <row r="112" spans="2:16" hidden="1">
      <c r="B112" s="31"/>
      <c r="C112" s="27"/>
      <c r="D112" s="27"/>
      <c r="E112" s="27"/>
      <c r="F112" s="27"/>
      <c r="G112" s="27"/>
      <c r="H112" s="27">
        <f t="shared" si="7"/>
        <v>0</v>
      </c>
      <c r="I112" s="28">
        <f t="shared" si="9"/>
        <v>0</v>
      </c>
      <c r="J112" s="29"/>
      <c r="K112" s="28">
        <f t="shared" si="11"/>
        <v>0</v>
      </c>
      <c r="L112" s="28">
        <f t="shared" si="11"/>
        <v>0</v>
      </c>
      <c r="M112" s="28">
        <f t="shared" si="11"/>
        <v>0</v>
      </c>
      <c r="N112" s="28">
        <f t="shared" si="11"/>
        <v>0</v>
      </c>
      <c r="O112" s="28">
        <f t="shared" si="11"/>
        <v>0</v>
      </c>
      <c r="P112" s="28">
        <f t="shared" si="8"/>
        <v>0</v>
      </c>
    </row>
    <row r="113" spans="2:16" hidden="1">
      <c r="B113" s="31"/>
      <c r="C113" s="27"/>
      <c r="D113" s="27"/>
      <c r="E113" s="27"/>
      <c r="F113" s="27"/>
      <c r="G113" s="27"/>
      <c r="H113" s="27">
        <f t="shared" si="7"/>
        <v>0</v>
      </c>
      <c r="I113" s="28">
        <f t="shared" si="9"/>
        <v>0</v>
      </c>
      <c r="J113" s="29"/>
      <c r="K113" s="28">
        <f t="shared" si="11"/>
        <v>0</v>
      </c>
      <c r="L113" s="28">
        <f t="shared" si="11"/>
        <v>0</v>
      </c>
      <c r="M113" s="28">
        <f t="shared" si="11"/>
        <v>0</v>
      </c>
      <c r="N113" s="28">
        <f t="shared" si="11"/>
        <v>0</v>
      </c>
      <c r="O113" s="28">
        <f t="shared" si="11"/>
        <v>0</v>
      </c>
      <c r="P113" s="28">
        <f t="shared" si="8"/>
        <v>0</v>
      </c>
    </row>
    <row r="114" spans="2:16" hidden="1">
      <c r="B114" s="31"/>
      <c r="C114" s="27"/>
      <c r="D114" s="27"/>
      <c r="E114" s="27"/>
      <c r="F114" s="27"/>
      <c r="G114" s="27"/>
      <c r="H114" s="27">
        <f t="shared" si="7"/>
        <v>0</v>
      </c>
      <c r="I114" s="28">
        <f t="shared" si="9"/>
        <v>0</v>
      </c>
      <c r="J114" s="29"/>
      <c r="K114" s="28">
        <f t="shared" si="11"/>
        <v>0</v>
      </c>
      <c r="L114" s="28">
        <f t="shared" si="11"/>
        <v>0</v>
      </c>
      <c r="M114" s="28">
        <f t="shared" si="11"/>
        <v>0</v>
      </c>
      <c r="N114" s="28">
        <f t="shared" si="11"/>
        <v>0</v>
      </c>
      <c r="O114" s="28">
        <f t="shared" si="11"/>
        <v>0</v>
      </c>
      <c r="P114" s="28">
        <f t="shared" si="8"/>
        <v>0</v>
      </c>
    </row>
    <row r="115" spans="2:16" hidden="1">
      <c r="B115" s="31"/>
      <c r="C115" s="27"/>
      <c r="D115" s="27"/>
      <c r="E115" s="27"/>
      <c r="F115" s="27"/>
      <c r="G115" s="27"/>
      <c r="H115" s="27">
        <f t="shared" si="7"/>
        <v>0</v>
      </c>
      <c r="I115" s="28">
        <f t="shared" si="9"/>
        <v>0</v>
      </c>
      <c r="J115" s="29"/>
      <c r="K115" s="28">
        <f t="shared" si="11"/>
        <v>0</v>
      </c>
      <c r="L115" s="28">
        <f t="shared" si="11"/>
        <v>0</v>
      </c>
      <c r="M115" s="28">
        <f t="shared" si="11"/>
        <v>0</v>
      </c>
      <c r="N115" s="28">
        <f t="shared" si="11"/>
        <v>0</v>
      </c>
      <c r="O115" s="28">
        <f t="shared" si="11"/>
        <v>0</v>
      </c>
      <c r="P115" s="28">
        <f t="shared" si="8"/>
        <v>0</v>
      </c>
    </row>
    <row r="116" spans="2:16" hidden="1">
      <c r="B116" s="31"/>
      <c r="C116" s="27"/>
      <c r="D116" s="27"/>
      <c r="E116" s="27"/>
      <c r="F116" s="27"/>
      <c r="G116" s="27"/>
      <c r="H116" s="27">
        <f t="shared" si="7"/>
        <v>0</v>
      </c>
      <c r="I116" s="28">
        <f t="shared" si="9"/>
        <v>0</v>
      </c>
      <c r="J116" s="29"/>
      <c r="K116" s="28">
        <f t="shared" si="11"/>
        <v>0</v>
      </c>
      <c r="L116" s="28">
        <f t="shared" si="11"/>
        <v>0</v>
      </c>
      <c r="M116" s="28">
        <f t="shared" si="11"/>
        <v>0</v>
      </c>
      <c r="N116" s="28">
        <f t="shared" si="11"/>
        <v>0</v>
      </c>
      <c r="O116" s="28">
        <f t="shared" si="11"/>
        <v>0</v>
      </c>
      <c r="P116" s="28">
        <f t="shared" si="8"/>
        <v>0</v>
      </c>
    </row>
    <row r="117" spans="2:16" hidden="1">
      <c r="B117" s="31"/>
      <c r="C117" s="27"/>
      <c r="D117" s="27"/>
      <c r="E117" s="27"/>
      <c r="F117" s="27"/>
      <c r="G117" s="27"/>
      <c r="H117" s="27">
        <f t="shared" si="7"/>
        <v>0</v>
      </c>
      <c r="I117" s="28">
        <f t="shared" si="9"/>
        <v>0</v>
      </c>
      <c r="J117" s="29"/>
      <c r="K117" s="28">
        <f t="shared" si="11"/>
        <v>0</v>
      </c>
      <c r="L117" s="28">
        <f t="shared" si="11"/>
        <v>0</v>
      </c>
      <c r="M117" s="28">
        <f t="shared" si="11"/>
        <v>0</v>
      </c>
      <c r="N117" s="28">
        <f t="shared" si="11"/>
        <v>0</v>
      </c>
      <c r="O117" s="28">
        <f t="shared" si="11"/>
        <v>0</v>
      </c>
      <c r="P117" s="28">
        <f t="shared" si="8"/>
        <v>0</v>
      </c>
    </row>
    <row r="118" spans="2:16" hidden="1">
      <c r="B118" s="31"/>
      <c r="C118" s="27"/>
      <c r="D118" s="27"/>
      <c r="E118" s="27"/>
      <c r="F118" s="27"/>
      <c r="G118" s="27"/>
      <c r="H118" s="27">
        <f t="shared" si="7"/>
        <v>0</v>
      </c>
      <c r="I118" s="28">
        <f t="shared" si="9"/>
        <v>0</v>
      </c>
      <c r="J118" s="29"/>
      <c r="K118" s="28">
        <f t="shared" si="11"/>
        <v>0</v>
      </c>
      <c r="L118" s="28">
        <f t="shared" si="11"/>
        <v>0</v>
      </c>
      <c r="M118" s="28">
        <f t="shared" si="11"/>
        <v>0</v>
      </c>
      <c r="N118" s="28">
        <f t="shared" si="11"/>
        <v>0</v>
      </c>
      <c r="O118" s="28">
        <f t="shared" si="11"/>
        <v>0</v>
      </c>
      <c r="P118" s="28">
        <f t="shared" si="8"/>
        <v>0</v>
      </c>
    </row>
    <row r="119" spans="2:16" hidden="1">
      <c r="B119" s="31"/>
      <c r="C119" s="27"/>
      <c r="D119" s="27"/>
      <c r="E119" s="27"/>
      <c r="F119" s="27"/>
      <c r="G119" s="27"/>
      <c r="H119" s="27">
        <f t="shared" si="7"/>
        <v>0</v>
      </c>
      <c r="I119" s="28">
        <f t="shared" si="9"/>
        <v>0</v>
      </c>
      <c r="J119" s="29"/>
      <c r="K119" s="28">
        <f t="shared" si="11"/>
        <v>0</v>
      </c>
      <c r="L119" s="28">
        <f t="shared" si="11"/>
        <v>0</v>
      </c>
      <c r="M119" s="28">
        <f t="shared" si="11"/>
        <v>0</v>
      </c>
      <c r="N119" s="28">
        <f t="shared" si="11"/>
        <v>0</v>
      </c>
      <c r="O119" s="28">
        <f t="shared" si="11"/>
        <v>0</v>
      </c>
      <c r="P119" s="28">
        <f t="shared" si="8"/>
        <v>0</v>
      </c>
    </row>
    <row r="120" spans="2:16" hidden="1">
      <c r="B120" s="31"/>
      <c r="C120" s="27"/>
      <c r="D120" s="27"/>
      <c r="E120" s="27"/>
      <c r="F120" s="27"/>
      <c r="G120" s="27"/>
      <c r="H120" s="27">
        <f t="shared" si="7"/>
        <v>0</v>
      </c>
      <c r="I120" s="28">
        <f t="shared" si="9"/>
        <v>0</v>
      </c>
      <c r="J120" s="29"/>
      <c r="K120" s="28">
        <f t="shared" si="11"/>
        <v>0</v>
      </c>
      <c r="L120" s="28">
        <f t="shared" si="11"/>
        <v>0</v>
      </c>
      <c r="M120" s="28">
        <f t="shared" si="11"/>
        <v>0</v>
      </c>
      <c r="N120" s="28">
        <f t="shared" si="11"/>
        <v>0</v>
      </c>
      <c r="O120" s="28">
        <f t="shared" si="11"/>
        <v>0</v>
      </c>
      <c r="P120" s="28">
        <f t="shared" si="8"/>
        <v>0</v>
      </c>
    </row>
    <row r="121" spans="2:16" hidden="1">
      <c r="B121" s="31"/>
      <c r="C121" s="27"/>
      <c r="D121" s="27"/>
      <c r="E121" s="27"/>
      <c r="F121" s="27"/>
      <c r="G121" s="27"/>
      <c r="H121" s="27">
        <f t="shared" si="7"/>
        <v>0</v>
      </c>
      <c r="I121" s="28">
        <f t="shared" si="9"/>
        <v>0</v>
      </c>
      <c r="J121" s="29"/>
      <c r="K121" s="28">
        <f t="shared" si="11"/>
        <v>0</v>
      </c>
      <c r="L121" s="28">
        <f t="shared" si="11"/>
        <v>0</v>
      </c>
      <c r="M121" s="28">
        <f t="shared" si="11"/>
        <v>0</v>
      </c>
      <c r="N121" s="28">
        <f t="shared" si="11"/>
        <v>0</v>
      </c>
      <c r="O121" s="28">
        <f t="shared" si="11"/>
        <v>0</v>
      </c>
      <c r="P121" s="28">
        <f t="shared" si="8"/>
        <v>0</v>
      </c>
    </row>
    <row r="122" spans="2:16" hidden="1">
      <c r="B122" s="31"/>
      <c r="C122" s="27"/>
      <c r="D122" s="27"/>
      <c r="E122" s="27"/>
      <c r="F122" s="27"/>
      <c r="G122" s="27"/>
      <c r="H122" s="27">
        <f t="shared" si="7"/>
        <v>0</v>
      </c>
      <c r="I122" s="28">
        <f t="shared" si="9"/>
        <v>0</v>
      </c>
      <c r="J122" s="29"/>
      <c r="K122" s="28">
        <f t="shared" si="11"/>
        <v>0</v>
      </c>
      <c r="L122" s="28">
        <f t="shared" si="11"/>
        <v>0</v>
      </c>
      <c r="M122" s="28">
        <f t="shared" si="11"/>
        <v>0</v>
      </c>
      <c r="N122" s="28">
        <f t="shared" si="11"/>
        <v>0</v>
      </c>
      <c r="O122" s="28">
        <f t="shared" si="11"/>
        <v>0</v>
      </c>
      <c r="P122" s="28">
        <f t="shared" si="8"/>
        <v>0</v>
      </c>
    </row>
    <row r="123" spans="2:16" hidden="1">
      <c r="B123" s="31"/>
      <c r="C123" s="27"/>
      <c r="D123" s="27"/>
      <c r="E123" s="27"/>
      <c r="F123" s="27"/>
      <c r="G123" s="27"/>
      <c r="H123" s="27">
        <f t="shared" si="7"/>
        <v>0</v>
      </c>
      <c r="I123" s="28">
        <f t="shared" si="9"/>
        <v>0</v>
      </c>
      <c r="J123" s="29"/>
      <c r="K123" s="28">
        <f t="shared" si="11"/>
        <v>0</v>
      </c>
      <c r="L123" s="28">
        <f t="shared" si="11"/>
        <v>0</v>
      </c>
      <c r="M123" s="28">
        <f t="shared" si="11"/>
        <v>0</v>
      </c>
      <c r="N123" s="28">
        <f t="shared" si="11"/>
        <v>0</v>
      </c>
      <c r="O123" s="28">
        <f t="shared" si="11"/>
        <v>0</v>
      </c>
      <c r="P123" s="28">
        <f t="shared" si="8"/>
        <v>0</v>
      </c>
    </row>
    <row r="124" spans="2:16" hidden="1">
      <c r="B124" s="31"/>
      <c r="C124" s="27"/>
      <c r="D124" s="27"/>
      <c r="E124" s="27"/>
      <c r="F124" s="27"/>
      <c r="G124" s="27"/>
      <c r="H124" s="27">
        <f t="shared" si="7"/>
        <v>0</v>
      </c>
      <c r="I124" s="28">
        <f t="shared" si="9"/>
        <v>0</v>
      </c>
      <c r="J124" s="29"/>
      <c r="K124" s="28">
        <f t="shared" si="11"/>
        <v>0</v>
      </c>
      <c r="L124" s="28">
        <f t="shared" si="11"/>
        <v>0</v>
      </c>
      <c r="M124" s="28">
        <f t="shared" si="11"/>
        <v>0</v>
      </c>
      <c r="N124" s="28">
        <f t="shared" si="11"/>
        <v>0</v>
      </c>
      <c r="O124" s="28">
        <f t="shared" si="11"/>
        <v>0</v>
      </c>
      <c r="P124" s="28">
        <f t="shared" si="8"/>
        <v>0</v>
      </c>
    </row>
    <row r="125" spans="2:16" hidden="1">
      <c r="B125" s="31"/>
      <c r="C125" s="27"/>
      <c r="D125" s="27"/>
      <c r="E125" s="27"/>
      <c r="F125" s="27"/>
      <c r="G125" s="27"/>
      <c r="H125" s="27">
        <f t="shared" si="7"/>
        <v>0</v>
      </c>
      <c r="I125" s="28">
        <f t="shared" si="9"/>
        <v>0</v>
      </c>
      <c r="J125" s="29"/>
      <c r="K125" s="28">
        <f t="shared" si="11"/>
        <v>0</v>
      </c>
      <c r="L125" s="28">
        <f t="shared" si="11"/>
        <v>0</v>
      </c>
      <c r="M125" s="28">
        <f t="shared" si="11"/>
        <v>0</v>
      </c>
      <c r="N125" s="28">
        <f t="shared" si="11"/>
        <v>0</v>
      </c>
      <c r="O125" s="28">
        <f t="shared" si="11"/>
        <v>0</v>
      </c>
      <c r="P125" s="28">
        <f t="shared" si="8"/>
        <v>0</v>
      </c>
    </row>
    <row r="126" spans="2:16" hidden="1">
      <c r="B126" s="31"/>
      <c r="C126" s="27"/>
      <c r="D126" s="27"/>
      <c r="E126" s="27"/>
      <c r="F126" s="27"/>
      <c r="G126" s="27"/>
      <c r="H126" s="27">
        <f t="shared" si="7"/>
        <v>0</v>
      </c>
      <c r="I126" s="28">
        <f t="shared" si="9"/>
        <v>0</v>
      </c>
      <c r="J126" s="29"/>
      <c r="K126" s="28">
        <f t="shared" si="11"/>
        <v>0</v>
      </c>
      <c r="L126" s="28">
        <f t="shared" si="11"/>
        <v>0</v>
      </c>
      <c r="M126" s="28">
        <f t="shared" si="11"/>
        <v>0</v>
      </c>
      <c r="N126" s="28">
        <f t="shared" si="11"/>
        <v>0</v>
      </c>
      <c r="O126" s="28">
        <f t="shared" si="11"/>
        <v>0</v>
      </c>
      <c r="P126" s="28">
        <f t="shared" si="8"/>
        <v>0</v>
      </c>
    </row>
    <row r="127" spans="2:16" hidden="1">
      <c r="B127" s="31"/>
      <c r="C127" s="27"/>
      <c r="D127" s="27"/>
      <c r="E127" s="27"/>
      <c r="F127" s="27"/>
      <c r="G127" s="27"/>
      <c r="H127" s="27">
        <f t="shared" si="7"/>
        <v>0</v>
      </c>
      <c r="I127" s="28">
        <f t="shared" si="9"/>
        <v>0</v>
      </c>
      <c r="J127" s="29"/>
      <c r="K127" s="28">
        <f t="shared" si="11"/>
        <v>0</v>
      </c>
      <c r="L127" s="28">
        <f t="shared" si="11"/>
        <v>0</v>
      </c>
      <c r="M127" s="28">
        <f t="shared" si="11"/>
        <v>0</v>
      </c>
      <c r="N127" s="28">
        <f t="shared" si="11"/>
        <v>0</v>
      </c>
      <c r="O127" s="28">
        <f t="shared" si="11"/>
        <v>0</v>
      </c>
      <c r="P127" s="28">
        <f t="shared" si="8"/>
        <v>0</v>
      </c>
    </row>
    <row r="128" spans="2:16" hidden="1">
      <c r="B128" s="31"/>
      <c r="C128" s="27"/>
      <c r="D128" s="27"/>
      <c r="E128" s="27"/>
      <c r="F128" s="27"/>
      <c r="G128" s="27"/>
      <c r="H128" s="27">
        <f t="shared" si="7"/>
        <v>0</v>
      </c>
      <c r="I128" s="28">
        <f t="shared" si="9"/>
        <v>0</v>
      </c>
      <c r="J128" s="29"/>
      <c r="K128" s="28">
        <f t="shared" si="11"/>
        <v>0</v>
      </c>
      <c r="L128" s="28">
        <f t="shared" si="11"/>
        <v>0</v>
      </c>
      <c r="M128" s="28">
        <f t="shared" si="11"/>
        <v>0</v>
      </c>
      <c r="N128" s="28">
        <f t="shared" si="11"/>
        <v>0</v>
      </c>
      <c r="O128" s="28">
        <f t="shared" si="11"/>
        <v>0</v>
      </c>
      <c r="P128" s="28">
        <f t="shared" si="8"/>
        <v>0</v>
      </c>
    </row>
    <row r="129" spans="2:16" hidden="1">
      <c r="B129" s="31"/>
      <c r="C129" s="27"/>
      <c r="D129" s="27"/>
      <c r="E129" s="27"/>
      <c r="F129" s="27"/>
      <c r="G129" s="27"/>
      <c r="H129" s="27">
        <f t="shared" si="7"/>
        <v>0</v>
      </c>
      <c r="I129" s="28">
        <f t="shared" si="9"/>
        <v>0</v>
      </c>
      <c r="J129" s="29"/>
      <c r="K129" s="28">
        <f t="shared" si="11"/>
        <v>0</v>
      </c>
      <c r="L129" s="28">
        <f t="shared" si="11"/>
        <v>0</v>
      </c>
      <c r="M129" s="28">
        <f t="shared" si="11"/>
        <v>0</v>
      </c>
      <c r="N129" s="28">
        <f t="shared" si="11"/>
        <v>0</v>
      </c>
      <c r="O129" s="28">
        <f t="shared" si="11"/>
        <v>0</v>
      </c>
      <c r="P129" s="28">
        <f t="shared" si="8"/>
        <v>0</v>
      </c>
    </row>
    <row r="130" spans="2:16" hidden="1">
      <c r="B130" s="31"/>
      <c r="C130" s="27"/>
      <c r="D130" s="27"/>
      <c r="E130" s="27"/>
      <c r="F130" s="27"/>
      <c r="G130" s="27"/>
      <c r="H130" s="27">
        <f t="shared" si="7"/>
        <v>0</v>
      </c>
      <c r="I130" s="28">
        <f t="shared" si="9"/>
        <v>0</v>
      </c>
      <c r="J130" s="29"/>
      <c r="K130" s="28">
        <f t="shared" si="11"/>
        <v>0</v>
      </c>
      <c r="L130" s="28">
        <f t="shared" si="11"/>
        <v>0</v>
      </c>
      <c r="M130" s="28">
        <f t="shared" si="11"/>
        <v>0</v>
      </c>
      <c r="N130" s="28">
        <f t="shared" si="11"/>
        <v>0</v>
      </c>
      <c r="O130" s="28">
        <f t="shared" si="11"/>
        <v>0</v>
      </c>
      <c r="P130" s="28">
        <f t="shared" si="8"/>
        <v>0</v>
      </c>
    </row>
    <row r="131" spans="2:16" hidden="1">
      <c r="B131" s="31"/>
      <c r="C131" s="27"/>
      <c r="D131" s="27"/>
      <c r="E131" s="27"/>
      <c r="F131" s="27"/>
      <c r="G131" s="27"/>
      <c r="H131" s="27">
        <f t="shared" si="7"/>
        <v>0</v>
      </c>
      <c r="I131" s="28">
        <f t="shared" si="9"/>
        <v>0</v>
      </c>
      <c r="J131" s="29"/>
      <c r="K131" s="28">
        <f t="shared" si="11"/>
        <v>0</v>
      </c>
      <c r="L131" s="28">
        <f t="shared" si="11"/>
        <v>0</v>
      </c>
      <c r="M131" s="28">
        <f t="shared" si="11"/>
        <v>0</v>
      </c>
      <c r="N131" s="28">
        <f t="shared" si="11"/>
        <v>0</v>
      </c>
      <c r="O131" s="28">
        <f t="shared" si="11"/>
        <v>0</v>
      </c>
      <c r="P131" s="28">
        <f t="shared" si="8"/>
        <v>0</v>
      </c>
    </row>
    <row r="132" spans="2:16" hidden="1">
      <c r="B132" s="31"/>
      <c r="C132" s="27"/>
      <c r="D132" s="27"/>
      <c r="E132" s="27"/>
      <c r="F132" s="27"/>
      <c r="G132" s="27"/>
      <c r="H132" s="27">
        <f t="shared" si="7"/>
        <v>0</v>
      </c>
      <c r="I132" s="28">
        <f t="shared" si="9"/>
        <v>0</v>
      </c>
      <c r="J132" s="29"/>
      <c r="K132" s="28">
        <f t="shared" ref="K132:O151" si="12">C132*$I132</f>
        <v>0</v>
      </c>
      <c r="L132" s="28">
        <f t="shared" si="12"/>
        <v>0</v>
      </c>
      <c r="M132" s="28">
        <f t="shared" si="12"/>
        <v>0</v>
      </c>
      <c r="N132" s="28">
        <f t="shared" si="12"/>
        <v>0</v>
      </c>
      <c r="O132" s="28">
        <f t="shared" si="12"/>
        <v>0</v>
      </c>
      <c r="P132" s="28">
        <f t="shared" si="8"/>
        <v>0</v>
      </c>
    </row>
    <row r="133" spans="2:16" hidden="1">
      <c r="B133" s="31"/>
      <c r="C133" s="27"/>
      <c r="D133" s="27"/>
      <c r="E133" s="27"/>
      <c r="F133" s="27"/>
      <c r="G133" s="27"/>
      <c r="H133" s="27">
        <f t="shared" ref="H133:H151" si="13">SUM(C133:G133)</f>
        <v>0</v>
      </c>
      <c r="I133" s="28">
        <f t="shared" si="9"/>
        <v>0</v>
      </c>
      <c r="J133" s="29"/>
      <c r="K133" s="28">
        <f t="shared" si="12"/>
        <v>0</v>
      </c>
      <c r="L133" s="28">
        <f t="shared" si="12"/>
        <v>0</v>
      </c>
      <c r="M133" s="28">
        <f t="shared" si="12"/>
        <v>0</v>
      </c>
      <c r="N133" s="28">
        <f t="shared" si="12"/>
        <v>0</v>
      </c>
      <c r="O133" s="28">
        <f t="shared" si="12"/>
        <v>0</v>
      </c>
      <c r="P133" s="28">
        <f t="shared" ref="P133:P151" si="14">SUM(K133:O133)</f>
        <v>0</v>
      </c>
    </row>
    <row r="134" spans="2:16" hidden="1">
      <c r="B134" s="31"/>
      <c r="C134" s="27"/>
      <c r="D134" s="27"/>
      <c r="E134" s="27"/>
      <c r="F134" s="27"/>
      <c r="G134" s="27"/>
      <c r="H134" s="27">
        <f t="shared" si="13"/>
        <v>0</v>
      </c>
      <c r="I134" s="28">
        <f t="shared" si="9"/>
        <v>0</v>
      </c>
      <c r="J134" s="29"/>
      <c r="K134" s="28">
        <f t="shared" si="12"/>
        <v>0</v>
      </c>
      <c r="L134" s="28">
        <f t="shared" si="12"/>
        <v>0</v>
      </c>
      <c r="M134" s="28">
        <f t="shared" si="12"/>
        <v>0</v>
      </c>
      <c r="N134" s="28">
        <f t="shared" si="12"/>
        <v>0</v>
      </c>
      <c r="O134" s="28">
        <f t="shared" si="12"/>
        <v>0</v>
      </c>
      <c r="P134" s="28">
        <f t="shared" si="14"/>
        <v>0</v>
      </c>
    </row>
    <row r="135" spans="2:16" hidden="1">
      <c r="B135" s="31"/>
      <c r="C135" s="27"/>
      <c r="D135" s="27"/>
      <c r="E135" s="27"/>
      <c r="F135" s="27"/>
      <c r="G135" s="27"/>
      <c r="H135" s="27">
        <f t="shared" si="13"/>
        <v>0</v>
      </c>
      <c r="I135" s="28">
        <f t="shared" ref="I135:I151" si="15">J135</f>
        <v>0</v>
      </c>
      <c r="J135" s="29"/>
      <c r="K135" s="28">
        <f t="shared" si="12"/>
        <v>0</v>
      </c>
      <c r="L135" s="28">
        <f t="shared" si="12"/>
        <v>0</v>
      </c>
      <c r="M135" s="28">
        <f t="shared" si="12"/>
        <v>0</v>
      </c>
      <c r="N135" s="28">
        <f t="shared" si="12"/>
        <v>0</v>
      </c>
      <c r="O135" s="28">
        <f t="shared" si="12"/>
        <v>0</v>
      </c>
      <c r="P135" s="28">
        <f t="shared" si="14"/>
        <v>0</v>
      </c>
    </row>
    <row r="136" spans="2:16" hidden="1">
      <c r="B136" s="31"/>
      <c r="C136" s="27"/>
      <c r="D136" s="27"/>
      <c r="E136" s="27"/>
      <c r="F136" s="27"/>
      <c r="G136" s="27"/>
      <c r="H136" s="27">
        <f t="shared" si="13"/>
        <v>0</v>
      </c>
      <c r="I136" s="28">
        <f t="shared" si="15"/>
        <v>0</v>
      </c>
      <c r="J136" s="29"/>
      <c r="K136" s="28">
        <f t="shared" si="12"/>
        <v>0</v>
      </c>
      <c r="L136" s="28">
        <f t="shared" si="12"/>
        <v>0</v>
      </c>
      <c r="M136" s="28">
        <f t="shared" si="12"/>
        <v>0</v>
      </c>
      <c r="N136" s="28">
        <f t="shared" si="12"/>
        <v>0</v>
      </c>
      <c r="O136" s="28">
        <f t="shared" si="12"/>
        <v>0</v>
      </c>
      <c r="P136" s="28">
        <f t="shared" si="14"/>
        <v>0</v>
      </c>
    </row>
    <row r="137" spans="2:16" hidden="1">
      <c r="B137" s="31"/>
      <c r="C137" s="27"/>
      <c r="D137" s="27"/>
      <c r="E137" s="27"/>
      <c r="F137" s="27"/>
      <c r="G137" s="27"/>
      <c r="H137" s="27">
        <f t="shared" si="13"/>
        <v>0</v>
      </c>
      <c r="I137" s="28">
        <f t="shared" si="15"/>
        <v>0</v>
      </c>
      <c r="J137" s="29"/>
      <c r="K137" s="28">
        <f t="shared" si="12"/>
        <v>0</v>
      </c>
      <c r="L137" s="28">
        <f t="shared" si="12"/>
        <v>0</v>
      </c>
      <c r="M137" s="28">
        <f t="shared" si="12"/>
        <v>0</v>
      </c>
      <c r="N137" s="28">
        <f t="shared" si="12"/>
        <v>0</v>
      </c>
      <c r="O137" s="28">
        <f t="shared" si="12"/>
        <v>0</v>
      </c>
      <c r="P137" s="28">
        <f t="shared" si="14"/>
        <v>0</v>
      </c>
    </row>
    <row r="138" spans="2:16" hidden="1">
      <c r="B138" s="31"/>
      <c r="C138" s="27"/>
      <c r="D138" s="27"/>
      <c r="E138" s="27"/>
      <c r="F138" s="27"/>
      <c r="G138" s="27"/>
      <c r="H138" s="27">
        <f t="shared" si="13"/>
        <v>0</v>
      </c>
      <c r="I138" s="28">
        <f t="shared" si="15"/>
        <v>0</v>
      </c>
      <c r="J138" s="29"/>
      <c r="K138" s="28">
        <f t="shared" si="12"/>
        <v>0</v>
      </c>
      <c r="L138" s="28">
        <f t="shared" si="12"/>
        <v>0</v>
      </c>
      <c r="M138" s="28">
        <f t="shared" si="12"/>
        <v>0</v>
      </c>
      <c r="N138" s="28">
        <f t="shared" si="12"/>
        <v>0</v>
      </c>
      <c r="O138" s="28">
        <f t="shared" si="12"/>
        <v>0</v>
      </c>
      <c r="P138" s="28">
        <f t="shared" si="14"/>
        <v>0</v>
      </c>
    </row>
    <row r="139" spans="2:16" hidden="1">
      <c r="B139" s="31"/>
      <c r="C139" s="27"/>
      <c r="D139" s="27"/>
      <c r="E139" s="27"/>
      <c r="F139" s="27"/>
      <c r="G139" s="27"/>
      <c r="H139" s="27">
        <f t="shared" si="13"/>
        <v>0</v>
      </c>
      <c r="I139" s="28">
        <f t="shared" si="15"/>
        <v>0</v>
      </c>
      <c r="J139" s="29"/>
      <c r="K139" s="28">
        <f t="shared" si="12"/>
        <v>0</v>
      </c>
      <c r="L139" s="28">
        <f t="shared" si="12"/>
        <v>0</v>
      </c>
      <c r="M139" s="28">
        <f t="shared" si="12"/>
        <v>0</v>
      </c>
      <c r="N139" s="28">
        <f t="shared" si="12"/>
        <v>0</v>
      </c>
      <c r="O139" s="28">
        <f t="shared" si="12"/>
        <v>0</v>
      </c>
      <c r="P139" s="28">
        <f t="shared" si="14"/>
        <v>0</v>
      </c>
    </row>
    <row r="140" spans="2:16" hidden="1">
      <c r="B140" s="31"/>
      <c r="C140" s="27"/>
      <c r="D140" s="27"/>
      <c r="E140" s="27"/>
      <c r="F140" s="27"/>
      <c r="G140" s="27"/>
      <c r="H140" s="27">
        <f t="shared" si="13"/>
        <v>0</v>
      </c>
      <c r="I140" s="28">
        <f t="shared" si="15"/>
        <v>0</v>
      </c>
      <c r="J140" s="29"/>
      <c r="K140" s="28">
        <f t="shared" si="12"/>
        <v>0</v>
      </c>
      <c r="L140" s="28">
        <f t="shared" si="12"/>
        <v>0</v>
      </c>
      <c r="M140" s="28">
        <f t="shared" si="12"/>
        <v>0</v>
      </c>
      <c r="N140" s="28">
        <f t="shared" si="12"/>
        <v>0</v>
      </c>
      <c r="O140" s="28">
        <f t="shared" si="12"/>
        <v>0</v>
      </c>
      <c r="P140" s="28">
        <f t="shared" si="14"/>
        <v>0</v>
      </c>
    </row>
    <row r="141" spans="2:16" hidden="1">
      <c r="B141" s="31"/>
      <c r="C141" s="27"/>
      <c r="D141" s="27"/>
      <c r="E141" s="27"/>
      <c r="F141" s="27"/>
      <c r="G141" s="27"/>
      <c r="H141" s="27">
        <f t="shared" si="13"/>
        <v>0</v>
      </c>
      <c r="I141" s="28">
        <f t="shared" si="15"/>
        <v>0</v>
      </c>
      <c r="J141" s="29"/>
      <c r="K141" s="28">
        <f t="shared" si="12"/>
        <v>0</v>
      </c>
      <c r="L141" s="28">
        <f t="shared" si="12"/>
        <v>0</v>
      </c>
      <c r="M141" s="28">
        <f t="shared" si="12"/>
        <v>0</v>
      </c>
      <c r="N141" s="28">
        <f t="shared" si="12"/>
        <v>0</v>
      </c>
      <c r="O141" s="28">
        <f t="shared" si="12"/>
        <v>0</v>
      </c>
      <c r="P141" s="28">
        <f t="shared" si="14"/>
        <v>0</v>
      </c>
    </row>
    <row r="142" spans="2:16" hidden="1">
      <c r="B142" s="31"/>
      <c r="C142" s="27"/>
      <c r="D142" s="27"/>
      <c r="E142" s="27"/>
      <c r="F142" s="27"/>
      <c r="G142" s="27"/>
      <c r="H142" s="27">
        <f t="shared" si="13"/>
        <v>0</v>
      </c>
      <c r="I142" s="28">
        <f t="shared" si="15"/>
        <v>0</v>
      </c>
      <c r="J142" s="29"/>
      <c r="K142" s="28">
        <f t="shared" si="12"/>
        <v>0</v>
      </c>
      <c r="L142" s="28">
        <f t="shared" si="12"/>
        <v>0</v>
      </c>
      <c r="M142" s="28">
        <f t="shared" si="12"/>
        <v>0</v>
      </c>
      <c r="N142" s="28">
        <f t="shared" si="12"/>
        <v>0</v>
      </c>
      <c r="O142" s="28">
        <f t="shared" si="12"/>
        <v>0</v>
      </c>
      <c r="P142" s="28">
        <f t="shared" si="14"/>
        <v>0</v>
      </c>
    </row>
    <row r="143" spans="2:16" hidden="1">
      <c r="B143" s="31"/>
      <c r="C143" s="27"/>
      <c r="D143" s="27"/>
      <c r="E143" s="27"/>
      <c r="F143" s="27"/>
      <c r="G143" s="27"/>
      <c r="H143" s="27">
        <f t="shared" si="13"/>
        <v>0</v>
      </c>
      <c r="I143" s="28">
        <f t="shared" si="15"/>
        <v>0</v>
      </c>
      <c r="J143" s="29"/>
      <c r="K143" s="28">
        <f t="shared" si="12"/>
        <v>0</v>
      </c>
      <c r="L143" s="28">
        <f t="shared" si="12"/>
        <v>0</v>
      </c>
      <c r="M143" s="28">
        <f t="shared" si="12"/>
        <v>0</v>
      </c>
      <c r="N143" s="28">
        <f t="shared" si="12"/>
        <v>0</v>
      </c>
      <c r="O143" s="28">
        <f t="shared" si="12"/>
        <v>0</v>
      </c>
      <c r="P143" s="28">
        <f t="shared" si="14"/>
        <v>0</v>
      </c>
    </row>
    <row r="144" spans="2:16" hidden="1">
      <c r="B144" s="31"/>
      <c r="C144" s="27"/>
      <c r="D144" s="27"/>
      <c r="E144" s="27"/>
      <c r="F144" s="27"/>
      <c r="G144" s="27"/>
      <c r="H144" s="27">
        <f t="shared" si="13"/>
        <v>0</v>
      </c>
      <c r="I144" s="28">
        <f t="shared" si="15"/>
        <v>0</v>
      </c>
      <c r="J144" s="29"/>
      <c r="K144" s="28">
        <f t="shared" si="12"/>
        <v>0</v>
      </c>
      <c r="L144" s="28">
        <f t="shared" si="12"/>
        <v>0</v>
      </c>
      <c r="M144" s="28">
        <f t="shared" si="12"/>
        <v>0</v>
      </c>
      <c r="N144" s="28">
        <f t="shared" si="12"/>
        <v>0</v>
      </c>
      <c r="O144" s="28">
        <f t="shared" si="12"/>
        <v>0</v>
      </c>
      <c r="P144" s="28">
        <f t="shared" si="14"/>
        <v>0</v>
      </c>
    </row>
    <row r="145" spans="2:16" hidden="1">
      <c r="B145" s="31"/>
      <c r="C145" s="27"/>
      <c r="D145" s="27"/>
      <c r="E145" s="27"/>
      <c r="F145" s="27"/>
      <c r="G145" s="27"/>
      <c r="H145" s="27">
        <f t="shared" si="13"/>
        <v>0</v>
      </c>
      <c r="I145" s="28">
        <f t="shared" si="15"/>
        <v>0</v>
      </c>
      <c r="J145" s="29"/>
      <c r="K145" s="28">
        <f t="shared" si="12"/>
        <v>0</v>
      </c>
      <c r="L145" s="28">
        <f t="shared" si="12"/>
        <v>0</v>
      </c>
      <c r="M145" s="28">
        <f t="shared" si="12"/>
        <v>0</v>
      </c>
      <c r="N145" s="28">
        <f t="shared" si="12"/>
        <v>0</v>
      </c>
      <c r="O145" s="28">
        <f t="shared" si="12"/>
        <v>0</v>
      </c>
      <c r="P145" s="28">
        <f t="shared" si="14"/>
        <v>0</v>
      </c>
    </row>
    <row r="146" spans="2:16" hidden="1">
      <c r="B146" s="31"/>
      <c r="C146" s="27"/>
      <c r="D146" s="27"/>
      <c r="E146" s="27"/>
      <c r="F146" s="27"/>
      <c r="G146" s="27"/>
      <c r="H146" s="27">
        <f t="shared" si="13"/>
        <v>0</v>
      </c>
      <c r="I146" s="28">
        <f t="shared" si="15"/>
        <v>0</v>
      </c>
      <c r="J146" s="29"/>
      <c r="K146" s="28">
        <f t="shared" si="12"/>
        <v>0</v>
      </c>
      <c r="L146" s="28">
        <f t="shared" si="12"/>
        <v>0</v>
      </c>
      <c r="M146" s="28">
        <f t="shared" si="12"/>
        <v>0</v>
      </c>
      <c r="N146" s="28">
        <f t="shared" si="12"/>
        <v>0</v>
      </c>
      <c r="O146" s="28">
        <f t="shared" si="12"/>
        <v>0</v>
      </c>
      <c r="P146" s="28">
        <f t="shared" si="14"/>
        <v>0</v>
      </c>
    </row>
    <row r="147" spans="2:16" hidden="1">
      <c r="B147" s="31"/>
      <c r="C147" s="27"/>
      <c r="D147" s="27"/>
      <c r="E147" s="27"/>
      <c r="F147" s="27"/>
      <c r="G147" s="27"/>
      <c r="H147" s="27">
        <f t="shared" si="13"/>
        <v>0</v>
      </c>
      <c r="I147" s="28">
        <f t="shared" si="15"/>
        <v>0</v>
      </c>
      <c r="J147" s="29"/>
      <c r="K147" s="28">
        <f t="shared" si="12"/>
        <v>0</v>
      </c>
      <c r="L147" s="28">
        <f t="shared" si="12"/>
        <v>0</v>
      </c>
      <c r="M147" s="28">
        <f t="shared" si="12"/>
        <v>0</v>
      </c>
      <c r="N147" s="28">
        <f t="shared" si="12"/>
        <v>0</v>
      </c>
      <c r="O147" s="28">
        <f t="shared" si="12"/>
        <v>0</v>
      </c>
      <c r="P147" s="28">
        <f t="shared" si="14"/>
        <v>0</v>
      </c>
    </row>
    <row r="148" spans="2:16" hidden="1">
      <c r="B148" s="31"/>
      <c r="C148" s="27"/>
      <c r="D148" s="27"/>
      <c r="E148" s="27"/>
      <c r="F148" s="27"/>
      <c r="G148" s="27"/>
      <c r="H148" s="27">
        <f t="shared" si="13"/>
        <v>0</v>
      </c>
      <c r="I148" s="28">
        <f t="shared" si="15"/>
        <v>0</v>
      </c>
      <c r="J148" s="29"/>
      <c r="K148" s="28">
        <f t="shared" si="12"/>
        <v>0</v>
      </c>
      <c r="L148" s="28">
        <f t="shared" si="12"/>
        <v>0</v>
      </c>
      <c r="M148" s="28">
        <f t="shared" si="12"/>
        <v>0</v>
      </c>
      <c r="N148" s="28">
        <f t="shared" si="12"/>
        <v>0</v>
      </c>
      <c r="O148" s="28">
        <f t="shared" si="12"/>
        <v>0</v>
      </c>
      <c r="P148" s="28">
        <f t="shared" si="14"/>
        <v>0</v>
      </c>
    </row>
    <row r="149" spans="2:16" hidden="1">
      <c r="B149" s="31"/>
      <c r="C149" s="27"/>
      <c r="D149" s="27"/>
      <c r="E149" s="27"/>
      <c r="F149" s="27"/>
      <c r="G149" s="27"/>
      <c r="H149" s="27">
        <f t="shared" si="13"/>
        <v>0</v>
      </c>
      <c r="I149" s="28">
        <f t="shared" si="15"/>
        <v>0</v>
      </c>
      <c r="J149" s="29"/>
      <c r="K149" s="28">
        <f t="shared" si="12"/>
        <v>0</v>
      </c>
      <c r="L149" s="28">
        <f t="shared" si="12"/>
        <v>0</v>
      </c>
      <c r="M149" s="28">
        <f t="shared" si="12"/>
        <v>0</v>
      </c>
      <c r="N149" s="28">
        <f t="shared" si="12"/>
        <v>0</v>
      </c>
      <c r="O149" s="28">
        <f t="shared" si="12"/>
        <v>0</v>
      </c>
      <c r="P149" s="28">
        <f t="shared" si="14"/>
        <v>0</v>
      </c>
    </row>
    <row r="150" spans="2:16" hidden="1">
      <c r="B150" s="31"/>
      <c r="C150" s="27"/>
      <c r="D150" s="27"/>
      <c r="E150" s="27"/>
      <c r="F150" s="27"/>
      <c r="G150" s="27"/>
      <c r="H150" s="27">
        <f t="shared" si="13"/>
        <v>0</v>
      </c>
      <c r="I150" s="28">
        <f t="shared" si="15"/>
        <v>0</v>
      </c>
      <c r="J150" s="29"/>
      <c r="K150" s="28">
        <f t="shared" si="12"/>
        <v>0</v>
      </c>
      <c r="L150" s="28">
        <f t="shared" si="12"/>
        <v>0</v>
      </c>
      <c r="M150" s="28">
        <f t="shared" si="12"/>
        <v>0</v>
      </c>
      <c r="N150" s="28">
        <f t="shared" si="12"/>
        <v>0</v>
      </c>
      <c r="O150" s="28">
        <f t="shared" si="12"/>
        <v>0</v>
      </c>
      <c r="P150" s="28">
        <f t="shared" si="14"/>
        <v>0</v>
      </c>
    </row>
    <row r="151" spans="2:16" hidden="1">
      <c r="B151" s="31"/>
      <c r="C151" s="27"/>
      <c r="D151" s="27"/>
      <c r="E151" s="27"/>
      <c r="F151" s="27"/>
      <c r="G151" s="27"/>
      <c r="H151" s="27">
        <f t="shared" si="13"/>
        <v>0</v>
      </c>
      <c r="I151" s="28">
        <f t="shared" si="15"/>
        <v>0</v>
      </c>
      <c r="J151" s="29"/>
      <c r="K151" s="28">
        <f t="shared" si="12"/>
        <v>0</v>
      </c>
      <c r="L151" s="28">
        <f t="shared" si="12"/>
        <v>0</v>
      </c>
      <c r="M151" s="28">
        <f t="shared" si="12"/>
        <v>0</v>
      </c>
      <c r="N151" s="28">
        <f t="shared" si="12"/>
        <v>0</v>
      </c>
      <c r="O151" s="28">
        <f t="shared" si="12"/>
        <v>0</v>
      </c>
      <c r="P151" s="28">
        <f t="shared" si="14"/>
        <v>0</v>
      </c>
    </row>
    <row r="152" spans="2:16">
      <c r="H152" s="4" t="str">
        <f>IF((SUM(C152:G152)=0),"",SUM(C152:G152))</f>
        <v/>
      </c>
      <c r="I152" s="37" t="s">
        <v>123</v>
      </c>
      <c r="J152" s="38"/>
      <c r="K152" s="39">
        <f t="shared" ref="K152:P152" si="16">SUM(K4:K151)</f>
        <v>0</v>
      </c>
      <c r="L152" s="39">
        <f t="shared" si="16"/>
        <v>0</v>
      </c>
      <c r="M152" s="39">
        <f t="shared" si="16"/>
        <v>0</v>
      </c>
      <c r="N152" s="39">
        <f t="shared" si="16"/>
        <v>0</v>
      </c>
      <c r="O152" s="39">
        <f t="shared" si="16"/>
        <v>0</v>
      </c>
      <c r="P152" s="40">
        <f t="shared" si="16"/>
        <v>0</v>
      </c>
    </row>
    <row r="153" spans="2:16">
      <c r="H153" s="4" t="str">
        <f>IF((SUM(C153:G153)=0),"",SUM(C153:G153))</f>
        <v/>
      </c>
    </row>
    <row r="154" spans="2:16">
      <c r="H154" s="4" t="str">
        <f>IF((SUM(C154:G154)=0),"",SUM(C154:G154))</f>
        <v/>
      </c>
    </row>
    <row r="155" spans="2:16">
      <c r="H155" s="4" t="str">
        <f>IF((SUM(C155:G155)=0),"",SUM(C155:G155))</f>
        <v/>
      </c>
    </row>
  </sheetData>
  <mergeCells count="2">
    <mergeCell ref="C2:G2"/>
    <mergeCell ref="K2:P2"/>
  </mergeCells>
  <conditionalFormatting sqref="G4:Q151">
    <cfRule type="cellIs" dxfId="2" priority="1" operator="equal">
      <formula>0</formula>
    </cfRule>
  </conditionalFormatting>
  <printOptions headings="1" gridLines="1"/>
  <pageMargins left="0.7" right="0.7" top="0.75" bottom="0.75" header="0.3" footer="0.3"/>
  <pageSetup paperSize="9" orientation="landscape" horizontalDpi="0" verticalDpi="0"/>
  <headerFooter>
    <oddHeader>&amp;A</oddHeader>
    <oddFooter>Page &amp;P of &amp;N</oddFooter>
  </headerFooter>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MCC Guidance" ma:contentTypeID="0x01010075D686AF415A1C42BCAC127166ADF5000100D9BFEF87D5ADE4408B403328E8928655" ma:contentTypeVersion="30" ma:contentTypeDescription="Use this to identify a policy, process, procedures, delegation, or other similar type of documentation mandating, defining, or delegating business operations" ma:contentTypeScope="" ma:versionID="164f1711eb80524856c796a86e070587">
  <xsd:schema xmlns:xsd="http://www.w3.org/2001/XMLSchema" xmlns:xs="http://www.w3.org/2001/XMLSchema" xmlns:p="http://schemas.microsoft.com/office/2006/metadata/properties" xmlns:ns1="http://schemas.microsoft.com/sharepoint/v3" xmlns:ns2="4344ce78-cb78-4747-af18-a42d394e3f55" xmlns:ns3="a5f0e6aa-b3f7-4acd-93d3-1e6771bb136c" xmlns:ns4="http://schemas.microsoft.com/sharepoint/v4" targetNamespace="http://schemas.microsoft.com/office/2006/metadata/properties" ma:root="true" ma:fieldsID="4346e4806cc812ad5be18236a8be8d3a" ns1:_="" ns2:_="" ns3:_="" ns4:_="">
    <xsd:import namespace="http://schemas.microsoft.com/sharepoint/v3"/>
    <xsd:import namespace="4344ce78-cb78-4747-af18-a42d394e3f55"/>
    <xsd:import namespace="a5f0e6aa-b3f7-4acd-93d3-1e6771bb136c"/>
    <xsd:import namespace="http://schemas.microsoft.com/sharepoint/v4"/>
    <xsd:element name="properties">
      <xsd:complexType>
        <xsd:sequence>
          <xsd:element name="documentManagement">
            <xsd:complexType>
              <xsd:all>
                <xsd:element ref="ns2:_dlc_DocIdUrl" minOccurs="0"/>
                <xsd:element ref="ns2:mccLastReviewedDate" minOccurs="0"/>
                <xsd:element ref="ns2:mccReviewCycleMonths" minOccurs="0"/>
                <xsd:element ref="ns2:mccPointOfContact" minOccurs="0"/>
                <xsd:element ref="ns2:mccRemarks" minOccurs="0"/>
                <xsd:element ref="ns2:mccDefinition" minOccurs="0"/>
                <xsd:element ref="ns2:mccClassification"/>
                <xsd:element ref="ns2:mccApprovalDate" minOccurs="0"/>
                <xsd:element ref="ns2:mccSerialCode" minOccurs="0"/>
                <xsd:element ref="ns2:TaxCatchAll" minOccurs="0"/>
                <xsd:element ref="ns2:TaxCatchAllLabel" minOccurs="0"/>
                <xsd:element ref="ns2:_dlc_DocId" minOccurs="0"/>
                <xsd:element ref="ns2:_dlc_DocIdPersistId" minOccurs="0"/>
                <xsd:element ref="ns2:d9fa133117c74a1a851d38b7e52d643a" minOccurs="0"/>
                <xsd:element ref="ns2:p8558000a70d4654887c7fdef3ead626" minOccurs="0"/>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IconOverlay" minOccurs="0"/>
                <xsd:element ref="ns1:_vti_ItemDeclaredRecord" minOccurs="0"/>
                <xsd:element ref="ns1:_vti_ItemHoldRecordStatus" minOccurs="0"/>
                <xsd:element ref="ns3:MediaServiceDateTaken" minOccurs="0"/>
                <xsd:element ref="ns3:MediaLengthInSeconds" minOccurs="0"/>
                <xsd:element ref="ns3:lcf76f155ced4ddcb4097134ff3c332f" minOccurs="0"/>
                <xsd:element ref="ns2:mccSour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35" nillable="true" ma:displayName="Declared Record" ma:hidden="true" ma:internalName="_vti_ItemDeclaredRecord" ma:readOnly="true">
      <xsd:simpleType>
        <xsd:restriction base="dms:DateTime"/>
      </xsd:simpleType>
    </xsd:element>
    <xsd:element name="_vti_ItemHoldRecordStatus" ma:index="36"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344ce78-cb78-4747-af18-a42d394e3f55" elementFormDefault="qualified">
    <xsd:import namespace="http://schemas.microsoft.com/office/2006/documentManagement/types"/>
    <xsd:import namespace="http://schemas.microsoft.com/office/infopath/2007/PartnerControls"/>
    <xsd:element name="_dlc_DocIdUrl" ma:index="2"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ccLastReviewedDate" ma:index="3" nillable="true" ma:displayName="Last Reviewed Date" ma:description="Use this to identify the last date at which the content was reviewed for accuracy and relevance and determined to be valid for use" ma:format="DateOnly" ma:internalName="mccLastReviewedDate" ma:readOnly="false">
      <xsd:simpleType>
        <xsd:restriction base="dms:DateTime"/>
      </xsd:simpleType>
    </xsd:element>
    <xsd:element name="mccReviewCycleMonths" ma:index="4" nillable="true" ma:displayName="Review Cycle (Months)" ma:default="None" ma:description="The number of months between periodic review cycles" ma:format="RadioButtons" ma:internalName="mccReviewCycleMonths" ma:readOnly="false">
      <xsd:simpleType>
        <xsd:restriction base="dms:Choice">
          <xsd:enumeration value="None"/>
          <xsd:enumeration value="3"/>
          <xsd:enumeration value="6"/>
          <xsd:enumeration value="12"/>
          <xsd:enumeration value="24"/>
        </xsd:restriction>
      </xsd:simpleType>
    </xsd:element>
    <xsd:element name="mccPointOfContact" ma:index="6" nillable="true" ma:displayName="Point of Contact" ma:description="Use this to identify the individual having overall responsibility over the item.  This may not necessarily be the individual adding, updating, or otherwise working on the content or metadata." ma:list="UserInfo" ma:SharePointGroup="0" ma:internalName="mccPointOfContac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ccRemarks" ma:index="8" nillable="true" ma:displayName="Remarks" ma:description="Use this to capture remarks, commentary, or other notes regarding the content" ma:internalName="mccRemarks" ma:readOnly="false">
      <xsd:simpleType>
        <xsd:restriction base="dms:Note"/>
      </xsd:simpleType>
    </xsd:element>
    <xsd:element name="mccDefinition" ma:index="9" nillable="true" ma:displayName="Definition" ma:description="Use this to describe, define, qualify or otherwise convey the intent or meaning of the content" ma:internalName="mccDefinition" ma:readOnly="false">
      <xsd:simpleType>
        <xsd:restriction base="dms:Note"/>
      </xsd:simpleType>
    </xsd:element>
    <xsd:element name="mccClassification" ma:index="10" ma:displayName="Classification" ma:default="None" ma:description="Use this to identify the security classification" ma:format="Dropdown" ma:internalName="mccClassification" ma:readOnly="false">
      <xsd:simpleType>
        <xsd:restriction base="dms:Choice">
          <xsd:enumeration value="None"/>
          <xsd:enumeration value="Sensitive But Unclassified (SBU)"/>
          <xsd:enumeration value="For Official Use Only (FOUO)"/>
          <xsd:enumeration value="Procurement Sensitive"/>
          <xsd:enumeration value="Company Proprietary"/>
        </xsd:restriction>
      </xsd:simpleType>
    </xsd:element>
    <xsd:element name="mccApprovalDate" ma:index="11" nillable="true" ma:displayName="Approval Date" ma:description="Use this to identify when an items has been approved" ma:format="DateOnly" ma:internalName="mccApprovalDate" ma:readOnly="false">
      <xsd:simpleType>
        <xsd:restriction base="dms:DateTime"/>
      </xsd:simpleType>
    </xsd:element>
    <xsd:element name="mccSerialCode" ma:index="12" nillable="true" ma:displayName="Serial Code" ma:description="Please use for Agency Policies only. Enter using DPT-yyyy-C#.V# format (e.g. AF-2009-46.5)" ma:internalName="mccSerialCode">
      <xsd:simpleType>
        <xsd:restriction base="dms:Text">
          <xsd:maxLength value="255"/>
        </xsd:restriction>
      </xsd:simpleType>
    </xsd:element>
    <xsd:element name="TaxCatchAll" ma:index="14" nillable="true" ma:displayName="Taxonomy Catch All Column" ma:hidden="true" ma:list="{347cd47f-88da-4489-a690-3a4ff878ffef}" ma:internalName="TaxCatchAll" ma:readOnly="false" ma:showField="CatchAllData" ma:web="4344ce78-cb78-4747-af18-a42d394e3f55">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347cd47f-88da-4489-a690-3a4ff878ffef}" ma:internalName="TaxCatchAllLabel" ma:readOnly="false" ma:showField="CatchAllDataLabel" ma:web="4344ce78-cb78-4747-af18-a42d394e3f55">
      <xsd:complexType>
        <xsd:complexContent>
          <xsd:extension base="dms:MultiChoiceLookup">
            <xsd:sequence>
              <xsd:element name="Value" type="dms:Lookup" maxOccurs="unbounded" minOccurs="0" nillable="true"/>
            </xsd:sequence>
          </xsd:extension>
        </xsd:complexContent>
      </xsd:complexType>
    </xsd:element>
    <xsd:element name="_dlc_DocId" ma:index="17" nillable="true" ma:displayName="Document ID Value" ma:description="The value of the document ID assigned to this item." ma:hidden="true" ma:internalName="_dlc_DocId" ma:readOnly="false">
      <xsd:simpleType>
        <xsd:restriction base="dms:Text"/>
      </xsd:simpleType>
    </xsd:element>
    <xsd:element name="_dlc_DocIdPersistId" ma:index="19" nillable="true" ma:displayName="Persist ID" ma:description="Keep ID on add." ma:hidden="true" ma:internalName="_dlc_DocIdPersistId" ma:readOnly="false">
      <xsd:simpleType>
        <xsd:restriction base="dms:Boolean"/>
      </xsd:simpleType>
    </xsd:element>
    <xsd:element name="d9fa133117c74a1a851d38b7e52d643a" ma:index="24" ma:taxonomy="true" ma:internalName="d9fa133117c74a1a851d38b7e52d643a" ma:taxonomyFieldName="mccAssetType" ma:displayName="Asset Type" ma:indexed="true" ma:default="" ma:fieldId="{d9fa1331-17c7-4a1a-851d-38b7e52d643a}" ma:sspId="76d84c78-6055-464c-a680-8dd5e2470779" ma:termSetId="7b3036de-84c5-4865-baa0-ec2b452e990b" ma:anchorId="00000000-0000-0000-0000-000000000000" ma:open="false" ma:isKeyword="false">
      <xsd:complexType>
        <xsd:sequence>
          <xsd:element ref="pc:Terms" minOccurs="0" maxOccurs="1"/>
        </xsd:sequence>
      </xsd:complexType>
    </xsd:element>
    <xsd:element name="p8558000a70d4654887c7fdef3ead626" ma:index="25" ma:taxonomy="true" ma:internalName="p8558000a70d4654887c7fdef3ead626" ma:taxonomyFieldName="mccOrganization" ma:displayName="Organization" ma:indexed="true" ma:default="" ma:fieldId="{98558000-a70d-4654-887c-7fdef3ead626}" ma:sspId="76d84c78-6055-464c-a680-8dd5e2470779" ma:termSetId="ff2368a8-28e1-4ac6-82f6-e83a4b227864" ma:anchorId="00000000-0000-0000-0000-000000000000" ma:open="false" ma:isKeyword="false">
      <xsd:complexType>
        <xsd:sequence>
          <xsd:element ref="pc:Terms" minOccurs="0" maxOccurs="1"/>
        </xsd:sequence>
      </xsd:complexType>
    </xsd:element>
    <xsd:element name="SharedWithUsers" ma:index="26"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hidden="true" ma:internalName="SharedWithDetails" ma:readOnly="true">
      <xsd:simpleType>
        <xsd:restriction base="dms:Note"/>
      </xsd:simpleType>
    </xsd:element>
    <xsd:element name="mccSourceLocation" ma:index="41" nillable="true" ma:displayName="Source Location" ma:description="Please insert link to the Record location" ma:format="Hyperlink" ma:internalName="mccSourceLocation">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5f0e6aa-b3f7-4acd-93d3-1e6771bb136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hidden="true" ma:internalName="MediaServiceAutoTags" ma:readOnly="true">
      <xsd:simpleType>
        <xsd:restriction base="dms:Text"/>
      </xsd:simpleType>
    </xsd:element>
    <xsd:element name="MediaServiceOCR" ma:index="31" nillable="true" ma:displayName="Extracted Text" ma:hidden="true" ma:internalName="MediaServiceOCR" ma:readOnly="true">
      <xsd:simpleType>
        <xsd:restriction base="dms:Note"/>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LengthInSeconds" ma:index="38" nillable="true" ma:displayName="Length (seconds)" ma:internalName="MediaLengthInSeconds" ma:readOnly="true">
      <xsd:simpleType>
        <xsd:restriction base="dms:Unknown"/>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76d84c78-6055-464c-a680-8dd5e247077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4" nillable="true" ma:displayName="IconOverlay" ma:hidden="true" ma:internalName="IconOverlay"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344ce78-cb78-4747-af18-a42d394e3f55">
      <Value>38</Value>
      <Value>229</Value>
    </TaxCatchAll>
    <lcf76f155ced4ddcb4097134ff3c332f xmlns="a5f0e6aa-b3f7-4acd-93d3-1e6771bb136c">
      <Terms xmlns="http://schemas.microsoft.com/office/infopath/2007/PartnerControls"/>
    </lcf76f155ced4ddcb4097134ff3c332f>
    <mccDefinition xmlns="4344ce78-cb78-4747-af18-a42d394e3f55" xsi:nil="true"/>
    <mccSerialCode xmlns="4344ce78-cb78-4747-af18-a42d394e3f55" xsi:nil="true"/>
    <p8558000a70d4654887c7fdef3ead626 xmlns="4344ce78-cb78-4747-af18-a42d394e3f55">
      <Terms xmlns="http://schemas.microsoft.com/office/infopath/2007/PartnerControls">
        <TermInfo xmlns="http://schemas.microsoft.com/office/infopath/2007/PartnerControls">
          <TermName xmlns="http://schemas.microsoft.com/office/infopath/2007/PartnerControls">SO</TermName>
          <TermId xmlns="http://schemas.microsoft.com/office/infopath/2007/PartnerControls">d13015da-a083-4ccf-bf9d-b67b281bf222</TermId>
        </TermInfo>
      </Terms>
    </p8558000a70d4654887c7fdef3ead626>
    <mccReviewCycleMonths xmlns="4344ce78-cb78-4747-af18-a42d394e3f55">None</mccReviewCycleMonths>
    <mccApprovalDate xmlns="4344ce78-cb78-4747-af18-a42d394e3f55" xsi:nil="true"/>
    <TaxCatchAllLabel xmlns="4344ce78-cb78-4747-af18-a42d394e3f55" xsi:nil="true"/>
    <IconOverlay xmlns="http://schemas.microsoft.com/sharepoint/v4" xsi:nil="true"/>
    <d9fa133117c74a1a851d38b7e52d643a xmlns="4344ce78-cb78-4747-af18-a42d394e3f55">
      <Terms xmlns="http://schemas.microsoft.com/office/infopath/2007/PartnerControls">
        <TermInfo xmlns="http://schemas.microsoft.com/office/infopath/2007/PartnerControls">
          <TermName xmlns="http://schemas.microsoft.com/office/infopath/2007/PartnerControls">Guide</TermName>
          <TermId xmlns="http://schemas.microsoft.com/office/infopath/2007/PartnerControls">4f91c590-59ed-41d6-9bdb-5846d3b304d6</TermId>
        </TermInfo>
      </Terms>
    </d9fa133117c74a1a851d38b7e52d643a>
    <mccPointOfContact xmlns="4344ce78-cb78-4747-af18-a42d394e3f55">
      <UserInfo>
        <DisplayName/>
        <AccountId xsi:nil="true"/>
        <AccountType/>
      </UserInfo>
    </mccPointOfContact>
    <mccRemarks xmlns="4344ce78-cb78-4747-af18-a42d394e3f55" xsi:nil="true"/>
    <mccLastReviewedDate xmlns="4344ce78-cb78-4747-af18-a42d394e3f55" xsi:nil="true"/>
    <_dlc_DocIdPersistId xmlns="4344ce78-cb78-4747-af18-a42d394e3f55" xsi:nil="true"/>
    <_dlc_DocIdUrl xmlns="4344ce78-cb78-4747-af18-a42d394e3f55">
      <Url>https://mccus.sharepoint.com/sites/MCC/_layouts/15/DocIdRedir.aspx?ID=5WZFQR2DVCNU-1550210546-10812</Url>
      <Description>5WZFQR2DVCNU-1550210546-10812</Description>
    </_dlc_DocIdUrl>
    <mccClassification xmlns="4344ce78-cb78-4747-af18-a42d394e3f55">None</mccClassification>
    <mccSourceLocation xmlns="4344ce78-cb78-4747-af18-a42d394e3f55">
      <Url xsi:nil="true"/>
      <Description xsi:nil="true"/>
    </mccSourceLocation>
    <_dlc_DocId xmlns="4344ce78-cb78-4747-af18-a42d394e3f55">5WZFQR2DVCNU-1550210546-10812</_dlc_DocId>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2763AAB-FC56-457A-8080-F8E85A15FCAF}"/>
</file>

<file path=customXml/itemProps2.xml><?xml version="1.0" encoding="utf-8"?>
<ds:datastoreItem xmlns:ds="http://schemas.openxmlformats.org/officeDocument/2006/customXml" ds:itemID="{3269FE62-53A6-4045-977B-B6FDC65E5D9F}">
  <ds:schemaRefs>
    <ds:schemaRef ds:uri="http://schemas.microsoft.com/sharepoint/v3/contenttype/forms"/>
  </ds:schemaRefs>
</ds:datastoreItem>
</file>

<file path=customXml/itemProps3.xml><?xml version="1.0" encoding="utf-8"?>
<ds:datastoreItem xmlns:ds="http://schemas.openxmlformats.org/officeDocument/2006/customXml" ds:itemID="{AD36339A-83A4-481F-A780-E5849F3CBC7E}">
  <ds:schemaRefs>
    <ds:schemaRef ds:uri="http://schemas.microsoft.com/office/2006/metadata/properties"/>
    <ds:schemaRef ds:uri="http://schemas.microsoft.com/office/infopath/2007/PartnerControls"/>
    <ds:schemaRef ds:uri="49111568-fa7e-4c01-9031-519e05a26ba5"/>
    <ds:schemaRef ds:uri="6d226a6a-4f56-4afd-ac18-e40efb04fcc5"/>
  </ds:schemaRefs>
</ds:datastoreItem>
</file>

<file path=customXml/itemProps4.xml><?xml version="1.0" encoding="utf-8"?>
<ds:datastoreItem xmlns:ds="http://schemas.openxmlformats.org/officeDocument/2006/customXml" ds:itemID="{98ACA16B-A118-444D-8AD1-DF283BD3E7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Toolkit Menu</vt:lpstr>
      <vt:lpstr>Summary</vt:lpstr>
      <vt:lpstr>OfficeSize</vt:lpstr>
      <vt:lpstr>SoftwareCosts</vt:lpstr>
      <vt:lpstr>InfraCosts</vt:lpstr>
      <vt:lpstr>OpsCosts</vt:lpstr>
      <vt:lpstr>PrepCosts</vt:lpstr>
      <vt:lpstr>TCOSumm</vt:lpstr>
      <vt:lpstr>TCOInitial</vt:lpstr>
      <vt:lpstr>TCOOngoing</vt:lpstr>
      <vt:lpstr>OfficeSize!Print_Area</vt:lpstr>
      <vt:lpstr>OpsCosts!Print_Area</vt:lpstr>
      <vt:lpstr>TCOInitial!Print_Area</vt:lpstr>
      <vt:lpstr>TCOOngoing!Print_Area</vt:lpstr>
      <vt:lpstr>TCOInitial!Print_Titles</vt:lpstr>
      <vt:lpstr>TCOOngoing!Print_Titles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Worksheets Stage 2 Basic Costing and TCO MCC Land Records and Transaction Systems Technology Toolkit</dc:title>
  <dc:creator>Millennium Challenge Corporation</dc:creator>
  <cp:lastModifiedBy>Pike, Jill S (DCO/SEC-AL)</cp:lastModifiedBy>
  <cp:lastPrinted>2021-07-06T07:11:58Z</cp:lastPrinted>
  <dcterms:created xsi:type="dcterms:W3CDTF">2021-03-17T00:30:06Z</dcterms:created>
  <dcterms:modified xsi:type="dcterms:W3CDTF">2023-02-15T23:19:23Z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0x01010075D686AF415A1C42BCAC127166ADF5000100D9BFEF87D5ADE4408B403328E8928655</vt:lpwstr>
  </property>
  <property fmtid="{D5CDD505-2E9C-101B-9397-08002B2CF9AE}" pid="3" name="_dlc_DocIdItemGuid">
    <vt:lpwstr>52829393-0f53-419f-b802-73d423ff8e9d</vt:lpwstr>
  </property>
  <property fmtid="{D5CDD505-2E9C-101B-9397-08002B2CF9AE}" pid="4" name="MediaServiceImageTags">
    <vt:lpwstr/>
  </property>
  <property fmtid="{D5CDD505-2E9C-101B-9397-08002B2CF9AE}" pid="5" name="mccInterestArea">
    <vt:lpwstr/>
  </property>
  <property fmtid="{D5CDD505-2E9C-101B-9397-08002B2CF9AE}" pid="6" name="c6d4ad089c0a4ba4ac8c35f20af2c9ec">
    <vt:lpwstr/>
  </property>
  <property fmtid="{D5CDD505-2E9C-101B-9397-08002B2CF9AE}" pid="7" name="mccFiscalYear">
    <vt:lpwstr/>
  </property>
  <property fmtid="{D5CDD505-2E9C-101B-9397-08002B2CF9AE}" pid="8" name="dad95753e60d4d17b570dd900a8236f5">
    <vt:lpwstr/>
  </property>
  <property fmtid="{D5CDD505-2E9C-101B-9397-08002B2CF9AE}" pid="9" name="mccSector">
    <vt:lpwstr/>
  </property>
  <property fmtid="{D5CDD505-2E9C-101B-9397-08002B2CF9AE}" pid="10" name="e839aa3bde46489794acd0124b35b15d">
    <vt:lpwstr/>
  </property>
  <property fmtid="{D5CDD505-2E9C-101B-9397-08002B2CF9AE}" pid="11" name="mccOrganization">
    <vt:lpwstr>229;#SO|d13015da-a083-4ccf-bf9d-b67b281bf222</vt:lpwstr>
  </property>
  <property fmtid="{D5CDD505-2E9C-101B-9397-08002B2CF9AE}" pid="12" name="mccAssetType">
    <vt:lpwstr>38;#Guide|4f91c590-59ed-41d6-9bdb-5846d3b304d6</vt:lpwstr>
  </property>
</Properties>
</file>