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_divisions\Economic Analysis\Country Work\Ghana\ERR\Closeout ERRs\Final\"/>
    </mc:Choice>
  </mc:AlternateContent>
  <bookViews>
    <workbookView xWindow="-15" yWindow="-15" windowWidth="14385" windowHeight="12030" tabRatio="738" firstSheet="1" activeTab="1"/>
  </bookViews>
  <sheets>
    <sheet name="ITT - Requrements TBD" sheetId="1" state="hidden" r:id="rId1"/>
    <sheet name="Cover Sheet" sheetId="13" r:id="rId2"/>
    <sheet name="ERR SUMMARY" sheetId="3" r:id="rId3"/>
    <sheet name="RoadTransp Price Analysis" sheetId="12" r:id="rId4"/>
    <sheet name="may 2009 summary" sheetId="10" r:id="rId5"/>
  </sheets>
  <externalReferences>
    <externalReference r:id="rId6"/>
  </externalReferences>
  <definedNames>
    <definedName name="_xlnm._FilterDatabase" localSheetId="2" hidden="1">'ERR SUMMARY'!$A$3:$W$3</definedName>
    <definedName name="_xlnm._FilterDatabase" localSheetId="3" hidden="1">'RoadTransp Price Analysis'!#REF!</definedName>
    <definedName name="_ftn1" localSheetId="2">'ERR SUMMARY'!#REF!</definedName>
    <definedName name="_ftn2" localSheetId="2">'ERR SUMMARY'!#REF!</definedName>
    <definedName name="_ftnref1" localSheetId="2">'ERR SUMMARY'!#REF!</definedName>
    <definedName name="_ftnref2" localSheetId="2">'ERR SUMMARY'!#REF!</definedName>
    <definedName name="Activities">'[1]Activities &amp; Annual Budget'!$D$10:$W$39</definedName>
    <definedName name="_xlnm.Print_Area" localSheetId="2">'ERR SUMMARY'!$A$1:$V$9</definedName>
    <definedName name="_xlnm.Print_Area" localSheetId="3">'RoadTransp Price Analysis'!$A$1:$L$8</definedName>
    <definedName name="Z_00C7EE3D_3ED9_4217_AB25_175BB6F46527_.wvu.Cols" localSheetId="2" hidden="1">'ERR SUMMARY'!#REF!</definedName>
    <definedName name="Z_42782E97_C623_4C25_BFAF_4440EEE7B535_.wvu.Cols" localSheetId="2" hidden="1">'ERR SUMMARY'!#REF!</definedName>
    <definedName name="Z_8055220B_CED8_4584_8E20_6257DA2DDBA6_.wvu.Cols" localSheetId="2" hidden="1">'ERR SUMMARY'!#REF!</definedName>
  </definedNames>
  <calcPr calcId="152511"/>
  <customWorkbookViews>
    <customWorkbookView name="Joyce Afful - Personal View" guid="{42782E97-C623-4C25-BFAF-4440EEE7B535}" mergeInterval="0" personalView="1" maximized="1" xWindow="1" yWindow="1" windowWidth="1008" windowHeight="542" tabRatio="738" activeSheetId="2"/>
    <customWorkbookView name="Rodney Robinson - Personal View" guid="{7D2AB08E-5D9E-412E-959E-7A9BEEE02BCC}" mergeInterval="0" personalView="1" maximized="1" windowWidth="1231" windowHeight="711" activeSheetId="14"/>
    <customWorkbookView name="Timothy Brooks - Personal View" guid="{DDEAF972-62AB-45B1-8F50-EE540BC38F34}" mergeInterval="0" personalView="1" maximized="1" windowWidth="1436" windowHeight="712" activeSheetId="10"/>
    <customWorkbookView name="aabandoh-sam - Personal View" guid="{8055220B-CED8-4584-8E20-6257DA2DDBA6}" mergeInterval="0" personalView="1" xWindow="5" yWindow="29" windowWidth="1273" windowHeight="543" tabRatio="738" activeSheetId="2"/>
    <customWorkbookView name="kmarfo - Personal View" guid="{00C7EE3D-3ED9-4217-AB25-175BB6F46527}" mergeInterval="0" personalView="1" maximized="1" xWindow="1" yWindow="1" windowWidth="1280" windowHeight="575" tabRatio="738" activeSheetId="2" showComments="commIndAndComment"/>
  </customWorkbookViews>
</workbook>
</file>

<file path=xl/calcChain.xml><?xml version="1.0" encoding="utf-8"?>
<calcChain xmlns="http://schemas.openxmlformats.org/spreadsheetml/2006/main">
  <c r="Y46" i="10" l="1"/>
  <c r="K6" i="12" l="1"/>
  <c r="K5" i="12"/>
  <c r="Q8" i="3" l="1"/>
  <c r="R7" i="3"/>
  <c r="U7" i="3" s="1"/>
  <c r="R6" i="3"/>
  <c r="AB6" i="10"/>
  <c r="AB7" i="10"/>
  <c r="AB8" i="10"/>
  <c r="AB9" i="10"/>
  <c r="AB10" i="10"/>
  <c r="AB11" i="10"/>
  <c r="AB12" i="10"/>
  <c r="AB13" i="10"/>
  <c r="AB14" i="10"/>
  <c r="AB15" i="10"/>
  <c r="AB16" i="10"/>
  <c r="AB17" i="10"/>
  <c r="AB18" i="10"/>
  <c r="AB19" i="10"/>
  <c r="AB20" i="10"/>
  <c r="AB21" i="10"/>
  <c r="AB22" i="10"/>
  <c r="AB23" i="10"/>
  <c r="AB24" i="10"/>
  <c r="AB25" i="10"/>
  <c r="AB26" i="10"/>
  <c r="AB27" i="10"/>
  <c r="AB28" i="10"/>
  <c r="AB29" i="10"/>
  <c r="AB30" i="10"/>
  <c r="AB31" i="10"/>
  <c r="AB32" i="10"/>
  <c r="AB33" i="10"/>
  <c r="AB34" i="10"/>
  <c r="AB35" i="10"/>
  <c r="AB36" i="10"/>
  <c r="AB37" i="10"/>
  <c r="AB38" i="10"/>
  <c r="AB39" i="10"/>
  <c r="AB40" i="10"/>
  <c r="AB41" i="10"/>
  <c r="AB42" i="10"/>
  <c r="AB43" i="10"/>
  <c r="AB44" i="10"/>
  <c r="AB45" i="10"/>
  <c r="L6" i="3" l="1"/>
  <c r="L7" i="3"/>
  <c r="E7" i="3"/>
  <c r="E6" i="3"/>
  <c r="Q6" i="3" l="1"/>
  <c r="P6" i="3"/>
  <c r="Q7" i="3"/>
  <c r="P7" i="3"/>
</calcChain>
</file>

<file path=xl/sharedStrings.xml><?xml version="1.0" encoding="utf-8"?>
<sst xmlns="http://schemas.openxmlformats.org/spreadsheetml/2006/main" count="315" uniqueCount="178">
  <si>
    <t>Displayed on Every Tab</t>
  </si>
  <si>
    <t>Pre-populated field</t>
  </si>
  <si>
    <t>DD-MM-YYYY</t>
  </si>
  <si>
    <t>Numeric</t>
  </si>
  <si>
    <t>Business Rules:</t>
  </si>
  <si>
    <t>Unit</t>
  </si>
  <si>
    <t>Baseline</t>
  </si>
  <si>
    <t xml:space="preserve">Actual </t>
  </si>
  <si>
    <t>Target</t>
  </si>
  <si>
    <t>Percentatge</t>
  </si>
  <si>
    <t>Numeric*</t>
  </si>
  <si>
    <t>Numeric percentage value</t>
  </si>
  <si>
    <t>Text</t>
  </si>
  <si>
    <t>Actual</t>
  </si>
  <si>
    <t>Percentage</t>
  </si>
  <si>
    <t>Quarterly Targets</t>
  </si>
  <si>
    <t>Annual Targets</t>
  </si>
  <si>
    <t>Year 1</t>
  </si>
  <si>
    <t>Year 2</t>
  </si>
  <si>
    <t>Year 3</t>
  </si>
  <si>
    <t>Year 4</t>
  </si>
  <si>
    <t>Year 5</t>
  </si>
  <si>
    <t>Q1 - Q4</t>
  </si>
  <si>
    <t>Q5 - Q8</t>
  </si>
  <si>
    <t>Q9 - Q12</t>
  </si>
  <si>
    <t>Q13 - Q16</t>
  </si>
  <si>
    <t>Q17 - Q20</t>
  </si>
  <si>
    <t>End of Compact</t>
  </si>
  <si>
    <t>Cumulative Year 1 - 5</t>
  </si>
  <si>
    <t>Quarter N</t>
  </si>
  <si>
    <t>Cumulative Quarters 1-N</t>
  </si>
  <si>
    <t>Q N+1</t>
  </si>
  <si>
    <t>Q N+2</t>
  </si>
  <si>
    <t>Q N+3</t>
  </si>
  <si>
    <t>Q N+4</t>
  </si>
  <si>
    <t>Compact/Project</t>
  </si>
  <si>
    <t>Goal/Objective</t>
  </si>
  <si>
    <t>Indicator</t>
  </si>
  <si>
    <t>The quarterly targets section diaplays the 4 quarters of the respective fiscal year.</t>
  </si>
  <si>
    <t>ID</t>
  </si>
  <si>
    <t>Road Name</t>
  </si>
  <si>
    <t xml:space="preserve">District </t>
  </si>
  <si>
    <t>AES 12</t>
  </si>
  <si>
    <t>AES 14</t>
  </si>
  <si>
    <t>AES 15 B</t>
  </si>
  <si>
    <t>AES 16</t>
  </si>
  <si>
    <t>AES 19</t>
  </si>
  <si>
    <t>AKS 1</t>
  </si>
  <si>
    <t>AKS 3</t>
  </si>
  <si>
    <t>AKS 4</t>
  </si>
  <si>
    <t>AKS 7</t>
  </si>
  <si>
    <t>AKS 10A</t>
  </si>
  <si>
    <t>AKS 10B</t>
  </si>
  <si>
    <t>AKS 11</t>
  </si>
  <si>
    <t>AKS 17</t>
  </si>
  <si>
    <t>AKS 20</t>
  </si>
  <si>
    <t>AKS 21</t>
  </si>
  <si>
    <t>AKS 22</t>
  </si>
  <si>
    <t>AKS 23</t>
  </si>
  <si>
    <t>AKS 25</t>
  </si>
  <si>
    <t>AKS 26</t>
  </si>
  <si>
    <t>AKS 27</t>
  </si>
  <si>
    <t>STO 2</t>
  </si>
  <si>
    <t>STO 4</t>
  </si>
  <si>
    <t>STO 5</t>
  </si>
  <si>
    <t>KTA1</t>
  </si>
  <si>
    <t>KTU1</t>
  </si>
  <si>
    <t>KTU2</t>
  </si>
  <si>
    <t>KTU3</t>
  </si>
  <si>
    <t>KPA5</t>
  </si>
  <si>
    <t>KPA6</t>
  </si>
  <si>
    <t>HOH3</t>
  </si>
  <si>
    <t>HOH5</t>
  </si>
  <si>
    <t>SAN12</t>
  </si>
  <si>
    <t>SAN13</t>
  </si>
  <si>
    <t>SAN14</t>
  </si>
  <si>
    <t>SAN16</t>
  </si>
  <si>
    <t>SAN17</t>
  </si>
  <si>
    <t>SAN18</t>
  </si>
  <si>
    <t>SAN21</t>
  </si>
  <si>
    <t>SAN24</t>
  </si>
  <si>
    <t>SAN27</t>
  </si>
  <si>
    <t>?</t>
  </si>
  <si>
    <t>Note</t>
  </si>
  <si>
    <t xml:space="preserve">Ghana </t>
  </si>
  <si>
    <t>Road Data Comparisons</t>
  </si>
  <si>
    <t>Road Conditions</t>
  </si>
  <si>
    <t>Ex Ante Road Condition</t>
  </si>
  <si>
    <t>AADT Base Year</t>
  </si>
  <si>
    <t>Length (km)</t>
  </si>
  <si>
    <t>BS/Very Poor</t>
  </si>
  <si>
    <t>BS/Poor</t>
  </si>
  <si>
    <t>BS/Good</t>
  </si>
  <si>
    <t>BS/Fair</t>
  </si>
  <si>
    <t>GR/Good</t>
  </si>
  <si>
    <t>GR/Fair</t>
  </si>
  <si>
    <t>GR/Poor</t>
  </si>
  <si>
    <t>GR/Very Poor</t>
  </si>
  <si>
    <t>Total Cost (USD)</t>
  </si>
  <si>
    <t>ERR</t>
  </si>
  <si>
    <t>Total Cost/km</t>
  </si>
  <si>
    <t xml:space="preserve">Road </t>
  </si>
  <si>
    <t>Appraisal</t>
  </si>
  <si>
    <t>Revision</t>
  </si>
  <si>
    <t>Approach</t>
  </si>
  <si>
    <t>HDM Lite</t>
  </si>
  <si>
    <t>AES 15B</t>
  </si>
  <si>
    <t>Undefined</t>
  </si>
  <si>
    <t>Alt Feeder Road</t>
  </si>
  <si>
    <t>KTA 1</t>
  </si>
  <si>
    <t>MCA-G provided an AADT of  1133; this must be a typo; 133 used instead</t>
  </si>
  <si>
    <t>Lot</t>
  </si>
  <si>
    <t>Proportion of Lot</t>
  </si>
  <si>
    <t>Lot - Total Length</t>
  </si>
  <si>
    <t>General Items (by Lot)</t>
  </si>
  <si>
    <t>Phase A</t>
  </si>
  <si>
    <t>Cost per KM</t>
  </si>
  <si>
    <t>Dec. 2009</t>
  </si>
  <si>
    <t>May 2009</t>
  </si>
  <si>
    <t>km</t>
  </si>
  <si>
    <t>-</t>
  </si>
  <si>
    <t>Ferry</t>
  </si>
  <si>
    <t>Agogo - Afrisere**</t>
  </si>
  <si>
    <t>Afrisere - Dome**</t>
  </si>
  <si>
    <t>There is no ERR model for the Ferry. Because of the significant cost increases, the current ERR is likely to be low. (Previous rough estimates of ERR at 15% were based on $5.3m cost.)</t>
  </si>
  <si>
    <t>Total Cost ($)</t>
  </si>
  <si>
    <t>+/- ERR</t>
  </si>
  <si>
    <t>Near FBO?</t>
  </si>
  <si>
    <t>+/- cost/km</t>
  </si>
  <si>
    <t>&lt;0%</t>
  </si>
  <si>
    <t>&lt;-10%</t>
  </si>
  <si>
    <t>ROAD TRANSPORTATION PROJECTS PRICE ANALYSIS</t>
  </si>
  <si>
    <t>District</t>
  </si>
  <si>
    <t>Kilometers</t>
  </si>
  <si>
    <t>AADT pre construction</t>
  </si>
  <si>
    <t>AADT Post construction</t>
  </si>
  <si>
    <t xml:space="preserve">Existing Condition </t>
  </si>
  <si>
    <t>Intervention Type</t>
  </si>
  <si>
    <t>Construction Cost</t>
  </si>
  <si>
    <t>Cost Per Kilometre</t>
  </si>
  <si>
    <t>Trunk Roads</t>
  </si>
  <si>
    <t>Lot AF 1</t>
  </si>
  <si>
    <t>Agogo - Afrisere</t>
  </si>
  <si>
    <t>Ashanti Akim North</t>
  </si>
  <si>
    <t>Earth Gravel</t>
  </si>
  <si>
    <t>DSBD</t>
  </si>
  <si>
    <t>Lot AF 2</t>
  </si>
  <si>
    <t>Afrisere - Dome</t>
  </si>
  <si>
    <t>Ashanti Akim North/Sekyere East</t>
  </si>
  <si>
    <t>Earth</t>
  </si>
  <si>
    <t>Construction Costs (Dec 09)</t>
  </si>
  <si>
    <t>**Original project included a total of 230km of roads for $36.45m ($158,500 per km).  New budget is $33.21 for 75.2 km ($431,300 per km). The cost estimates above represent a 55/45% split of the new budget estimate of a total cost of $33.21m.  Updated cost estimate for Agogo-Afrisere road was $20.07m (36 percent higher); ERR is lower with this higher cost estimate.  Another conflicting cost estimate for the Agogo-Afrisere and Afrisere-Dome roads was $13.05m and $12.85m, respectively; in this case, the ERR's are 0% and 3%, respectively.</t>
  </si>
  <si>
    <t>average</t>
  </si>
  <si>
    <t>ERR Version</t>
  </si>
  <si>
    <t>Original ERR</t>
  </si>
  <si>
    <t>Closeout ERR</t>
  </si>
  <si>
    <t>Date of ERR</t>
  </si>
  <si>
    <t>Amount of MCC funds</t>
  </si>
  <si>
    <t>Project Description</t>
  </si>
  <si>
    <t>Costs included in ERR (not borne by MCC)</t>
  </si>
  <si>
    <t>ERR estimations and time horizon</t>
  </si>
  <si>
    <t>Ghana: Transportation Project</t>
  </si>
  <si>
    <t>Annual and periodic maintenance costs</t>
  </si>
  <si>
    <t>Resettlement costs</t>
  </si>
  <si>
    <t>Benefit Streams Included in ERR</t>
  </si>
  <si>
    <t>Vehicle operating costs and time savings</t>
  </si>
  <si>
    <t xml:space="preserve">     -  Reduced vehicle operating costs</t>
  </si>
  <si>
    <t xml:space="preserve">     -  Generated passenger vehicle and truck traffic</t>
  </si>
  <si>
    <t>Last updated: 12/30/2009</t>
  </si>
  <si>
    <t>Transportation Projects</t>
  </si>
  <si>
    <t>Table 2: Ghana Transportation Projects -- ERR update with new cost estimates (December 2009)</t>
  </si>
  <si>
    <t>Trunk Roads Activity</t>
  </si>
  <si>
    <t>$36.5 million</t>
  </si>
  <si>
    <t xml:space="preserve">The Improvement of Trunk Roads activity is intended to facilitate the growth of agriculture and access to social services by rehabilitating or constructing up to 230 kilometers of trunk roads in the Afram Basin region. </t>
  </si>
  <si>
    <t>17% over 24 years</t>
  </si>
  <si>
    <t>ERR at close is below 10% hurdle rate.</t>
  </si>
  <si>
    <t>Original Trunk Roads activity included a total of 230 km of roads.  With higher than projected costs, new budget provided for  75.2 km.</t>
  </si>
  <si>
    <t xml:space="preserve">$29.9 million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</si>
</sst>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409]d\-mmm\-yy;@"/>
    <numFmt numFmtId="165" formatCode="_(&quot;L.&quot;\ * #,##0.00_);_(&quot;L.&quot;\ * \(#,##0.00\);_(&quot;L.&quot;\ * &quot;-&quot;??_);_(@_)"/>
    <numFmt numFmtId="166" formatCode="0.00,,"/>
    <numFmt numFmtId="167" formatCode="_(* #,##0_);_(* \(#,##0\);_(* &quot;-&quot;??_);_(@_)"/>
    <numFmt numFmtId="168" formatCode="0.0%"/>
  </numFmts>
  <fonts count="31" x14ac:knownFonts="1">
    <font>
      <sz val="10"/>
      <name val="Arial"/>
    </font>
    <font>
      <sz val="10"/>
      <name val="Arial"/>
      <family val="2"/>
    </font>
    <font>
      <i/>
      <sz val="10"/>
      <name val="Arial"/>
      <family val="2"/>
    </font>
    <font>
      <sz val="8"/>
      <name val="Arial"/>
      <family val="2"/>
    </font>
    <font>
      <sz val="12"/>
      <name val="Arial"/>
      <family val="2"/>
    </font>
    <font>
      <b/>
      <sz val="12"/>
      <name val="Arial"/>
      <family val="2"/>
    </font>
    <font>
      <i/>
      <sz val="12"/>
      <name val="Arial"/>
      <family val="2"/>
    </font>
    <font>
      <sz val="12"/>
      <name val="Times New Roman"/>
      <family val="1"/>
    </font>
    <font>
      <sz val="11"/>
      <name val="Times New Roman"/>
      <family val="1"/>
    </font>
    <font>
      <i/>
      <sz val="11"/>
      <name val="Times New Roman"/>
      <family val="1"/>
    </font>
    <font>
      <b/>
      <sz val="10"/>
      <name val="Arial"/>
      <family val="2"/>
    </font>
    <font>
      <sz val="10"/>
      <color indexed="12"/>
      <name val="Arial"/>
      <family val="2"/>
    </font>
    <font>
      <sz val="12"/>
      <color indexed="12"/>
      <name val="Times New Roman"/>
      <family val="1"/>
    </font>
    <font>
      <sz val="12"/>
      <name val="Arial"/>
      <family val="2"/>
    </font>
    <font>
      <sz val="10"/>
      <name val="Arial"/>
      <family val="2"/>
    </font>
    <font>
      <sz val="10"/>
      <name val="Arial"/>
      <family val="2"/>
    </font>
    <font>
      <b/>
      <sz val="10"/>
      <name val="Times New Roman"/>
      <family val="1"/>
    </font>
    <font>
      <b/>
      <sz val="8"/>
      <name val="Times New Roman"/>
      <family val="1"/>
    </font>
    <font>
      <sz val="8"/>
      <name val="Times New Roman"/>
      <family val="1"/>
    </font>
    <font>
      <b/>
      <sz val="32"/>
      <name val="Arial"/>
      <family val="2"/>
    </font>
    <font>
      <sz val="9"/>
      <name val="Arial"/>
      <family val="2"/>
    </font>
    <font>
      <b/>
      <sz val="9"/>
      <name val="Arial"/>
      <family val="2"/>
    </font>
    <font>
      <b/>
      <sz val="12"/>
      <color indexed="8"/>
      <name val="Book Antiqua"/>
      <family val="1"/>
    </font>
    <font>
      <sz val="12"/>
      <color indexed="8"/>
      <name val="Book Antiqua"/>
      <family val="1"/>
    </font>
    <font>
      <b/>
      <sz val="16"/>
      <name val="Arial"/>
      <family val="2"/>
    </font>
    <font>
      <b/>
      <sz val="8"/>
      <color theme="5" tint="-0.249977111117893"/>
      <name val="Times New Roman"/>
      <family val="1"/>
    </font>
    <font>
      <sz val="14"/>
      <name val="Arial"/>
      <family val="2"/>
    </font>
    <font>
      <sz val="8"/>
      <color rgb="FF008000"/>
      <name val="Arial"/>
      <family val="2"/>
    </font>
    <font>
      <b/>
      <sz val="10"/>
      <color theme="0" tint="-0.499984740745262"/>
      <name val="Arial"/>
      <family val="2"/>
    </font>
    <font>
      <sz val="10"/>
      <color theme="0" tint="-0.34998626667073579"/>
      <name val="Arial"/>
      <family val="2"/>
    </font>
    <font>
      <sz val="10"/>
      <name val="Times New Roman"/>
      <family val="1"/>
    </font>
  </fonts>
  <fills count="7">
    <fill>
      <patternFill patternType="none"/>
    </fill>
    <fill>
      <patternFill patternType="gray125"/>
    </fill>
    <fill>
      <patternFill patternType="solid">
        <fgColor indexed="45"/>
        <bgColor indexed="64"/>
      </patternFill>
    </fill>
    <fill>
      <patternFill patternType="solid">
        <fgColor indexed="44"/>
        <bgColor indexed="64"/>
      </patternFill>
    </fill>
    <fill>
      <patternFill patternType="solid">
        <fgColor indexed="42"/>
        <bgColor indexed="64"/>
      </patternFill>
    </fill>
    <fill>
      <patternFill patternType="solid">
        <fgColor theme="4" tint="0.79998168889431442"/>
        <bgColor indexed="64"/>
      </patternFill>
    </fill>
    <fill>
      <patternFill patternType="solid">
        <fgColor indexed="5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ck">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right style="double">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s>
  <cellStyleXfs count="14">
    <xf numFmtId="0" fontId="0" fillId="0" borderId="0"/>
    <xf numFmtId="43" fontId="14" fillId="0" borderId="0" applyFont="0" applyFill="0" applyBorder="0" applyAlignment="0" applyProtection="0"/>
    <xf numFmtId="43" fontId="14" fillId="0" borderId="0" applyFont="0" applyFill="0" applyBorder="0" applyAlignment="0" applyProtection="0"/>
    <xf numFmtId="165" fontId="14" fillId="0" borderId="0" applyFont="0" applyFill="0" applyBorder="0" applyAlignment="0" applyProtection="0"/>
    <xf numFmtId="0" fontId="14" fillId="0" borderId="0" applyFont="0" applyFill="0" applyBorder="0" applyAlignment="0" applyProtection="0"/>
    <xf numFmtId="0" fontId="14" fillId="0" borderId="0"/>
    <xf numFmtId="0" fontId="14" fillId="0" borderId="0"/>
    <xf numFmtId="43" fontId="15" fillId="0" borderId="0" applyFont="0" applyFill="0" applyBorder="0" applyAlignment="0" applyProtection="0"/>
    <xf numFmtId="9" fontId="15"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30" fillId="0" borderId="0"/>
  </cellStyleXfs>
  <cellXfs count="195">
    <xf numFmtId="0" fontId="0" fillId="0" borderId="0" xfId="0"/>
    <xf numFmtId="0" fontId="0" fillId="0" borderId="0" xfId="0" applyFill="1" applyBorder="1"/>
    <xf numFmtId="0" fontId="2" fillId="0" borderId="1" xfId="0" applyFont="1" applyFill="1" applyBorder="1"/>
    <xf numFmtId="0" fontId="0" fillId="2" borderId="0" xfId="0" applyFill="1" applyBorder="1"/>
    <xf numFmtId="0" fontId="4" fillId="2" borderId="2" xfId="0" applyFont="1" applyFill="1" applyBorder="1" applyAlignment="1">
      <alignment horizontal="center"/>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horizontal="center" wrapText="1"/>
    </xf>
    <xf numFmtId="0" fontId="5" fillId="3" borderId="6" xfId="0" applyFont="1" applyFill="1" applyBorder="1" applyAlignment="1">
      <alignment horizontal="center" wrapText="1"/>
    </xf>
    <xf numFmtId="164" fontId="5" fillId="4" borderId="5" xfId="0" applyNumberFormat="1" applyFont="1" applyFill="1" applyBorder="1" applyAlignment="1">
      <alignment horizontal="center" wrapText="1"/>
    </xf>
    <xf numFmtId="164" fontId="5" fillId="4" borderId="6" xfId="0" applyNumberFormat="1" applyFont="1" applyFill="1" applyBorder="1" applyAlignment="1">
      <alignment horizontal="center" wrapText="1"/>
    </xf>
    <xf numFmtId="164" fontId="5" fillId="3" borderId="7" xfId="0" applyNumberFormat="1" applyFont="1" applyFill="1" applyBorder="1" applyAlignment="1">
      <alignment horizontal="center" wrapText="1"/>
    </xf>
    <xf numFmtId="164" fontId="5" fillId="3" borderId="6" xfId="0" applyNumberFormat="1" applyFont="1" applyFill="1" applyBorder="1" applyAlignment="1">
      <alignment horizontal="center" wrapText="1"/>
    </xf>
    <xf numFmtId="164" fontId="5" fillId="4" borderId="7" xfId="0" applyNumberFormat="1" applyFont="1" applyFill="1" applyBorder="1" applyAlignment="1">
      <alignment horizontal="center" wrapText="1"/>
    </xf>
    <xf numFmtId="0" fontId="6" fillId="2" borderId="1" xfId="0" applyFont="1" applyFill="1" applyBorder="1" applyAlignment="1">
      <alignment wrapText="1"/>
    </xf>
    <xf numFmtId="0" fontId="6" fillId="2" borderId="1" xfId="0" applyFont="1" applyFill="1" applyBorder="1" applyAlignment="1">
      <alignment horizontal="center" wrapText="1"/>
    </xf>
    <xf numFmtId="40" fontId="6" fillId="2" borderId="1" xfId="0" applyNumberFormat="1" applyFont="1" applyFill="1" applyBorder="1" applyAlignment="1">
      <alignment horizontal="center" wrapText="1"/>
    </xf>
    <xf numFmtId="0" fontId="7" fillId="0" borderId="0" xfId="0" applyFont="1" applyAlignment="1">
      <alignment horizontal="left" indent="1"/>
    </xf>
    <xf numFmtId="0" fontId="7" fillId="0" borderId="0" xfId="0" applyFont="1" applyAlignment="1">
      <alignment horizontal="left"/>
    </xf>
    <xf numFmtId="0" fontId="4" fillId="2" borderId="8" xfId="0" applyFont="1" applyFill="1" applyBorder="1" applyAlignment="1">
      <alignment horizontal="center"/>
    </xf>
    <xf numFmtId="0" fontId="4" fillId="2" borderId="9" xfId="0" applyFont="1" applyFill="1" applyBorder="1" applyAlignment="1">
      <alignment horizontal="center"/>
    </xf>
    <xf numFmtId="0" fontId="5" fillId="3" borderId="10" xfId="0" applyFont="1" applyFill="1" applyBorder="1" applyAlignment="1">
      <alignment horizontal="center"/>
    </xf>
    <xf numFmtId="0" fontId="5" fillId="3" borderId="11" xfId="0" applyFont="1" applyFill="1" applyBorder="1" applyAlignment="1">
      <alignment horizontal="center"/>
    </xf>
    <xf numFmtId="0" fontId="11" fillId="0" borderId="0" xfId="0" applyFont="1"/>
    <xf numFmtId="0" fontId="12" fillId="0" borderId="0" xfId="0" applyFont="1" applyAlignment="1">
      <alignment horizontal="left"/>
    </xf>
    <xf numFmtId="0" fontId="5" fillId="3" borderId="12" xfId="0" applyFont="1" applyFill="1" applyBorder="1" applyAlignment="1">
      <alignment wrapText="1"/>
    </xf>
    <xf numFmtId="0" fontId="5" fillId="3" borderId="13" xfId="0" applyFont="1" applyFill="1" applyBorder="1" applyAlignment="1">
      <alignment horizontal="center"/>
    </xf>
    <xf numFmtId="0" fontId="5" fillId="3" borderId="14" xfId="0" applyFont="1" applyFill="1" applyBorder="1" applyAlignment="1">
      <alignment horizontal="center"/>
    </xf>
    <xf numFmtId="164" fontId="4" fillId="3" borderId="14" xfId="0" applyNumberFormat="1" applyFont="1" applyFill="1" applyBorder="1" applyAlignment="1">
      <alignment horizontal="center" wrapText="1"/>
    </xf>
    <xf numFmtId="0" fontId="8" fillId="0" borderId="0" xfId="0" applyFont="1" applyFill="1" applyAlignment="1">
      <alignment horizontal="left" indent="1"/>
    </xf>
    <xf numFmtId="0" fontId="9" fillId="0" borderId="0" xfId="0" applyFont="1" applyFill="1" applyAlignment="1">
      <alignment horizontal="left" indent="1"/>
    </xf>
    <xf numFmtId="0" fontId="0" fillId="0" borderId="0" xfId="0" applyFill="1"/>
    <xf numFmtId="40" fontId="5" fillId="4" borderId="6" xfId="0" applyNumberFormat="1" applyFont="1" applyFill="1" applyBorder="1" applyAlignment="1">
      <alignment horizontal="center" wrapText="1"/>
    </xf>
    <xf numFmtId="0" fontId="6" fillId="2" borderId="15" xfId="0" applyFont="1" applyFill="1" applyBorder="1" applyAlignment="1">
      <alignment horizontal="center" wrapText="1"/>
    </xf>
    <xf numFmtId="40" fontId="6" fillId="2" borderId="16" xfId="0" applyNumberFormat="1" applyFont="1" applyFill="1" applyBorder="1" applyAlignment="1">
      <alignment horizontal="center" wrapText="1"/>
    </xf>
    <xf numFmtId="164" fontId="6" fillId="2" borderId="17" xfId="0" applyNumberFormat="1" applyFont="1" applyFill="1" applyBorder="1" applyAlignment="1">
      <alignment horizontal="center" wrapText="1"/>
    </xf>
    <xf numFmtId="164" fontId="5" fillId="4" borderId="18" xfId="0" applyNumberFormat="1" applyFont="1" applyFill="1" applyBorder="1" applyAlignment="1">
      <alignment horizontal="center" wrapText="1"/>
    </xf>
    <xf numFmtId="0" fontId="4" fillId="2" borderId="19" xfId="0" applyFont="1" applyFill="1" applyBorder="1" applyAlignment="1">
      <alignment horizontal="center"/>
    </xf>
    <xf numFmtId="164" fontId="6" fillId="2" borderId="20" xfId="0" applyNumberFormat="1" applyFont="1" applyFill="1" applyBorder="1" applyAlignment="1">
      <alignment horizontal="center" wrapText="1"/>
    </xf>
    <xf numFmtId="0" fontId="5" fillId="4" borderId="4" xfId="0" applyFont="1" applyFill="1" applyBorder="1" applyAlignment="1">
      <alignment horizontal="center" wrapText="1"/>
    </xf>
    <xf numFmtId="0" fontId="5" fillId="3" borderId="21" xfId="0" applyFont="1" applyFill="1" applyBorder="1" applyAlignment="1">
      <alignment horizontal="center"/>
    </xf>
    <xf numFmtId="164" fontId="5" fillId="3" borderId="21" xfId="0" applyNumberFormat="1" applyFont="1" applyFill="1" applyBorder="1" applyAlignment="1">
      <alignment horizontal="center" wrapText="1"/>
    </xf>
    <xf numFmtId="40" fontId="5" fillId="3" borderId="16" xfId="0" applyNumberFormat="1" applyFont="1" applyFill="1" applyBorder="1" applyAlignment="1">
      <alignment horizontal="center" wrapText="1"/>
    </xf>
    <xf numFmtId="0" fontId="5" fillId="3" borderId="1" xfId="0" applyFont="1" applyFill="1" applyBorder="1" applyAlignment="1">
      <alignment horizontal="center" wrapText="1"/>
    </xf>
    <xf numFmtId="164" fontId="5" fillId="3" borderId="17" xfId="0" applyNumberFormat="1" applyFont="1" applyFill="1" applyBorder="1" applyAlignment="1">
      <alignment horizontal="center" wrapText="1"/>
    </xf>
    <xf numFmtId="164" fontId="5" fillId="4" borderId="22" xfId="0" applyNumberFormat="1" applyFont="1" applyFill="1" applyBorder="1" applyAlignment="1">
      <alignment horizontal="center" wrapText="1"/>
    </xf>
    <xf numFmtId="164" fontId="13" fillId="4" borderId="23" xfId="0" applyNumberFormat="1" applyFont="1" applyFill="1" applyBorder="1" applyAlignment="1">
      <alignment horizontal="center" wrapText="1"/>
    </xf>
    <xf numFmtId="0" fontId="0" fillId="4" borderId="24" xfId="0" applyFill="1" applyBorder="1"/>
    <xf numFmtId="0" fontId="1" fillId="0" borderId="0" xfId="9"/>
    <xf numFmtId="166" fontId="1" fillId="0" borderId="0" xfId="9" applyNumberFormat="1" applyFont="1" applyBorder="1" applyAlignment="1">
      <alignment horizontal="center" vertical="center"/>
    </xf>
    <xf numFmtId="1" fontId="1" fillId="0" borderId="0" xfId="9" applyNumberFormat="1"/>
    <xf numFmtId="0" fontId="1" fillId="0" borderId="0" xfId="9" applyAlignment="1">
      <alignment horizontal="right"/>
    </xf>
    <xf numFmtId="0" fontId="1" fillId="0" borderId="37" xfId="9" applyBorder="1"/>
    <xf numFmtId="0" fontId="1" fillId="0" borderId="0" xfId="9" applyFill="1" applyBorder="1"/>
    <xf numFmtId="0" fontId="1" fillId="0" borderId="37" xfId="9" applyFill="1" applyBorder="1"/>
    <xf numFmtId="0" fontId="16" fillId="0" borderId="37" xfId="0" applyFont="1" applyFill="1" applyBorder="1"/>
    <xf numFmtId="0" fontId="17" fillId="0" borderId="37" xfId="0" applyFont="1" applyFill="1" applyBorder="1"/>
    <xf numFmtId="0" fontId="18" fillId="0" borderId="37" xfId="0" applyFont="1" applyFill="1" applyBorder="1"/>
    <xf numFmtId="0" fontId="18" fillId="0" borderId="37" xfId="0" applyFont="1" applyFill="1" applyBorder="1" applyAlignment="1"/>
    <xf numFmtId="0" fontId="18" fillId="0" borderId="37" xfId="0" applyFont="1" applyFill="1" applyBorder="1" applyAlignment="1">
      <alignment horizontal="right"/>
    </xf>
    <xf numFmtId="0" fontId="17" fillId="0" borderId="0" xfId="0" applyFont="1" applyFill="1" applyBorder="1"/>
    <xf numFmtId="0" fontId="17" fillId="0" borderId="0" xfId="0" applyFont="1" applyFill="1" applyBorder="1" applyAlignment="1">
      <alignment horizontal="right" wrapText="1"/>
    </xf>
    <xf numFmtId="0" fontId="17" fillId="0" borderId="37" xfId="0" applyFont="1" applyFill="1" applyBorder="1" applyAlignment="1">
      <alignment wrapText="1"/>
    </xf>
    <xf numFmtId="0" fontId="17" fillId="0" borderId="37" xfId="0" applyFont="1" applyFill="1" applyBorder="1" applyAlignment="1">
      <alignment horizontal="left" wrapText="1"/>
    </xf>
    <xf numFmtId="0" fontId="17" fillId="0" borderId="37" xfId="0" quotePrefix="1" applyFont="1" applyFill="1" applyBorder="1"/>
    <xf numFmtId="167" fontId="17" fillId="0" borderId="37" xfId="7" applyNumberFormat="1" applyFont="1" applyFill="1" applyBorder="1" applyAlignment="1">
      <alignment wrapText="1"/>
    </xf>
    <xf numFmtId="0" fontId="17" fillId="0" borderId="37" xfId="0" quotePrefix="1" applyFont="1" applyFill="1" applyBorder="1" applyAlignment="1">
      <alignment wrapText="1"/>
    </xf>
    <xf numFmtId="0" fontId="17" fillId="0" borderId="0" xfId="0" applyFont="1" applyFill="1" applyBorder="1" applyAlignment="1"/>
    <xf numFmtId="0" fontId="18" fillId="0" borderId="0" xfId="0" applyFont="1" applyFill="1" applyBorder="1"/>
    <xf numFmtId="0" fontId="18" fillId="0" borderId="0" xfId="0" applyFont="1" applyFill="1" applyBorder="1" applyAlignment="1">
      <alignment horizontal="right"/>
    </xf>
    <xf numFmtId="3" fontId="18" fillId="0" borderId="0" xfId="0" applyNumberFormat="1" applyFont="1" applyFill="1" applyBorder="1"/>
    <xf numFmtId="3" fontId="18" fillId="0" borderId="0" xfId="7" applyNumberFormat="1" applyFont="1" applyFill="1" applyBorder="1"/>
    <xf numFmtId="168" fontId="18" fillId="0" borderId="0" xfId="8" applyNumberFormat="1" applyFont="1" applyFill="1" applyBorder="1"/>
    <xf numFmtId="9" fontId="18" fillId="0" borderId="0" xfId="8" applyFont="1" applyFill="1" applyBorder="1"/>
    <xf numFmtId="9" fontId="17" fillId="0" borderId="0" xfId="8" applyNumberFormat="1" applyFont="1" applyFill="1" applyBorder="1"/>
    <xf numFmtId="0" fontId="18" fillId="0" borderId="0" xfId="0" applyFont="1" applyFill="1" applyBorder="1" applyAlignment="1">
      <alignment shrinkToFit="1"/>
    </xf>
    <xf numFmtId="3" fontId="18" fillId="0" borderId="37" xfId="0" applyNumberFormat="1" applyFont="1" applyFill="1" applyBorder="1"/>
    <xf numFmtId="168" fontId="18" fillId="0" borderId="37" xfId="8" applyNumberFormat="1" applyFont="1" applyFill="1" applyBorder="1"/>
    <xf numFmtId="9" fontId="17" fillId="0" borderId="37" xfId="8" applyNumberFormat="1" applyFont="1" applyFill="1" applyBorder="1"/>
    <xf numFmtId="9" fontId="18" fillId="0" borderId="37" xfId="8" applyFont="1" applyFill="1" applyBorder="1"/>
    <xf numFmtId="0" fontId="18" fillId="0" borderId="37" xfId="0" applyFont="1" applyFill="1" applyBorder="1" applyAlignment="1">
      <alignment shrinkToFit="1"/>
    </xf>
    <xf numFmtId="3" fontId="18" fillId="0" borderId="0" xfId="0" applyNumberFormat="1" applyFont="1" applyFill="1" applyBorder="1" applyAlignment="1">
      <alignment horizontal="right"/>
    </xf>
    <xf numFmtId="9" fontId="17" fillId="0" borderId="0" xfId="0" applyNumberFormat="1" applyFont="1" applyFill="1" applyBorder="1"/>
    <xf numFmtId="0" fontId="18" fillId="0" borderId="39" xfId="0" applyFont="1" applyFill="1" applyBorder="1"/>
    <xf numFmtId="0" fontId="18" fillId="0" borderId="39" xfId="0" applyFont="1" applyFill="1" applyBorder="1" applyAlignment="1">
      <alignment horizontal="right"/>
    </xf>
    <xf numFmtId="3" fontId="18" fillId="0" borderId="39" xfId="0" applyNumberFormat="1" applyFont="1" applyFill="1" applyBorder="1"/>
    <xf numFmtId="168" fontId="18" fillId="0" borderId="39" xfId="8" applyNumberFormat="1" applyFont="1" applyFill="1" applyBorder="1"/>
    <xf numFmtId="9" fontId="18" fillId="0" borderId="39" xfId="8" applyFont="1" applyFill="1" applyBorder="1"/>
    <xf numFmtId="0" fontId="18" fillId="0" borderId="39" xfId="0" quotePrefix="1" applyFont="1" applyFill="1" applyBorder="1" applyAlignment="1">
      <alignment horizontal="right"/>
    </xf>
    <xf numFmtId="0" fontId="18" fillId="0" borderId="39" xfId="0" applyFont="1" applyFill="1" applyBorder="1" applyAlignment="1">
      <alignment shrinkToFit="1"/>
    </xf>
    <xf numFmtId="0" fontId="18" fillId="0" borderId="37" xfId="0" quotePrefix="1" applyFont="1" applyFill="1" applyBorder="1" applyAlignment="1">
      <alignment horizontal="right"/>
    </xf>
    <xf numFmtId="9" fontId="18" fillId="0" borderId="39" xfId="8" quotePrefix="1" applyFont="1" applyFill="1" applyBorder="1" applyAlignment="1">
      <alignment horizontal="right"/>
    </xf>
    <xf numFmtId="0" fontId="18" fillId="5" borderId="29" xfId="0" applyFont="1" applyFill="1" applyBorder="1" applyAlignment="1">
      <alignment vertical="top"/>
    </xf>
    <xf numFmtId="0" fontId="18" fillId="5" borderId="29" xfId="0" quotePrefix="1" applyFont="1" applyFill="1" applyBorder="1" applyAlignment="1">
      <alignment horizontal="right" vertical="top"/>
    </xf>
    <xf numFmtId="3" fontId="18" fillId="5" borderId="29" xfId="0" applyNumberFormat="1" applyFont="1" applyFill="1" applyBorder="1" applyAlignment="1">
      <alignment vertical="top"/>
    </xf>
    <xf numFmtId="168" fontId="18" fillId="5" borderId="29" xfId="8" applyNumberFormat="1" applyFont="1" applyFill="1" applyBorder="1" applyAlignment="1">
      <alignment vertical="top"/>
    </xf>
    <xf numFmtId="0" fontId="18" fillId="5" borderId="29" xfId="0" applyFont="1" applyFill="1" applyBorder="1" applyAlignment="1">
      <alignment shrinkToFit="1"/>
    </xf>
    <xf numFmtId="0" fontId="18" fillId="5" borderId="29" xfId="0" applyFont="1" applyFill="1" applyBorder="1"/>
    <xf numFmtId="0" fontId="20" fillId="0" borderId="0" xfId="0" applyFont="1" applyFill="1" applyBorder="1"/>
    <xf numFmtId="0" fontId="20" fillId="0" borderId="0" xfId="0" applyFont="1"/>
    <xf numFmtId="0" fontId="20" fillId="0" borderId="0" xfId="0" applyFont="1" applyAlignment="1">
      <alignment wrapText="1"/>
    </xf>
    <xf numFmtId="0" fontId="22" fillId="6" borderId="1" xfId="0" applyFont="1" applyFill="1" applyBorder="1"/>
    <xf numFmtId="0" fontId="22" fillId="6" borderId="1" xfId="0" applyFont="1" applyFill="1" applyBorder="1" applyAlignment="1">
      <alignment wrapText="1"/>
    </xf>
    <xf numFmtId="0" fontId="23" fillId="0" borderId="1" xfId="0" applyFont="1" applyBorder="1"/>
    <xf numFmtId="0" fontId="23" fillId="0" borderId="1" xfId="0" applyFont="1" applyBorder="1" applyAlignment="1">
      <alignment wrapText="1"/>
    </xf>
    <xf numFmtId="0" fontId="20" fillId="0" borderId="1" xfId="0" applyFont="1" applyBorder="1"/>
    <xf numFmtId="0" fontId="21" fillId="0" borderId="0" xfId="0" applyFont="1" applyBorder="1"/>
    <xf numFmtId="1" fontId="20" fillId="0" borderId="0" xfId="0" applyNumberFormat="1" applyFont="1" applyBorder="1" applyAlignment="1">
      <alignment horizontal="center"/>
    </xf>
    <xf numFmtId="0" fontId="20" fillId="0" borderId="0" xfId="0" applyFont="1" applyBorder="1"/>
    <xf numFmtId="0" fontId="20" fillId="0" borderId="0" xfId="0" applyFont="1" applyBorder="1" applyAlignment="1">
      <alignment horizontal="center"/>
    </xf>
    <xf numFmtId="0" fontId="20" fillId="0" borderId="0" xfId="0" applyFont="1" applyFill="1" applyBorder="1" applyAlignment="1">
      <alignment wrapText="1"/>
    </xf>
    <xf numFmtId="0" fontId="20" fillId="0" borderId="0" xfId="0" applyFont="1" applyBorder="1" applyAlignment="1">
      <alignment horizontal="center" wrapText="1"/>
    </xf>
    <xf numFmtId="0" fontId="24" fillId="0" borderId="37" xfId="0" applyFont="1" applyBorder="1" applyAlignment="1"/>
    <xf numFmtId="0" fontId="21" fillId="0" borderId="37" xfId="0" applyFont="1" applyBorder="1" applyAlignment="1">
      <alignment wrapText="1"/>
    </xf>
    <xf numFmtId="44" fontId="23" fillId="0" borderId="1" xfId="11" applyFont="1" applyBorder="1"/>
    <xf numFmtId="0" fontId="20" fillId="0" borderId="1" xfId="0" applyFont="1" applyBorder="1" applyAlignment="1">
      <alignment horizontal="center" wrapText="1"/>
    </xf>
    <xf numFmtId="1" fontId="20" fillId="0" borderId="1" xfId="0" applyNumberFormat="1" applyFont="1" applyBorder="1" applyAlignment="1">
      <alignment horizontal="center"/>
    </xf>
    <xf numFmtId="0" fontId="20" fillId="0" borderId="1" xfId="0" applyFont="1" applyFill="1" applyBorder="1" applyAlignment="1">
      <alignment wrapText="1"/>
    </xf>
    <xf numFmtId="0" fontId="0" fillId="0" borderId="0" xfId="0" applyBorder="1"/>
    <xf numFmtId="0" fontId="0" fillId="0" borderId="0" xfId="0" applyBorder="1" applyAlignment="1">
      <alignment horizontal="center"/>
    </xf>
    <xf numFmtId="9" fontId="25" fillId="0" borderId="39" xfId="8" applyNumberFormat="1" applyFont="1" applyFill="1" applyBorder="1" applyAlignment="1">
      <alignment horizontal="right"/>
    </xf>
    <xf numFmtId="3" fontId="18" fillId="0" borderId="39" xfId="0" quotePrefix="1" applyNumberFormat="1" applyFont="1" applyFill="1" applyBorder="1" applyAlignment="1">
      <alignment horizontal="right"/>
    </xf>
    <xf numFmtId="3" fontId="18" fillId="0" borderId="39" xfId="7" applyNumberFormat="1" applyFont="1" applyFill="1" applyBorder="1"/>
    <xf numFmtId="3" fontId="18" fillId="0" borderId="39" xfId="8" applyNumberFormat="1" applyFont="1" applyFill="1" applyBorder="1"/>
    <xf numFmtId="3" fontId="18" fillId="0" borderId="37" xfId="0" quotePrefix="1" applyNumberFormat="1" applyFont="1" applyFill="1" applyBorder="1" applyAlignment="1">
      <alignment horizontal="right"/>
    </xf>
    <xf numFmtId="3" fontId="18" fillId="0" borderId="37" xfId="7" applyNumberFormat="1" applyFont="1" applyFill="1" applyBorder="1"/>
    <xf numFmtId="3" fontId="18" fillId="0" borderId="37" xfId="8" applyNumberFormat="1" applyFont="1" applyFill="1" applyBorder="1"/>
    <xf numFmtId="3" fontId="18" fillId="5" borderId="29" xfId="0" quotePrefix="1" applyNumberFormat="1" applyFont="1" applyFill="1" applyBorder="1" applyAlignment="1">
      <alignment horizontal="right" vertical="top"/>
    </xf>
    <xf numFmtId="3" fontId="18" fillId="5" borderId="29" xfId="7" applyNumberFormat="1" applyFont="1" applyFill="1" applyBorder="1" applyAlignment="1">
      <alignment vertical="top"/>
    </xf>
    <xf numFmtId="3" fontId="18" fillId="5" borderId="29" xfId="8" applyNumberFormat="1" applyFont="1" applyFill="1" applyBorder="1" applyAlignment="1">
      <alignment vertical="top"/>
    </xf>
    <xf numFmtId="0" fontId="1" fillId="0" borderId="0" xfId="12"/>
    <xf numFmtId="0" fontId="10" fillId="0" borderId="40" xfId="12" applyFont="1" applyBorder="1" applyAlignment="1">
      <alignment horizontal="left" vertical="center" wrapText="1"/>
    </xf>
    <xf numFmtId="0" fontId="28" fillId="0" borderId="41" xfId="0" applyFont="1" applyBorder="1"/>
    <xf numFmtId="0" fontId="10" fillId="0" borderId="42" xfId="0" applyFont="1" applyBorder="1"/>
    <xf numFmtId="0" fontId="10" fillId="0" borderId="0" xfId="12" applyFont="1" applyAlignment="1">
      <alignment vertical="center"/>
    </xf>
    <xf numFmtId="0" fontId="1" fillId="0" borderId="0" xfId="12" applyAlignment="1">
      <alignment vertical="center"/>
    </xf>
    <xf numFmtId="0" fontId="10" fillId="0" borderId="43" xfId="12" applyFont="1" applyBorder="1" applyAlignment="1">
      <alignment horizontal="left" vertical="center" wrapText="1"/>
    </xf>
    <xf numFmtId="0" fontId="10" fillId="0" borderId="45" xfId="12" applyFont="1" applyBorder="1" applyAlignment="1">
      <alignment vertical="center" wrapText="1"/>
    </xf>
    <xf numFmtId="0" fontId="1" fillId="0" borderId="0" xfId="12" applyFont="1" applyFill="1" applyBorder="1" applyAlignment="1">
      <alignment horizontal="left" vertical="center" wrapText="1"/>
    </xf>
    <xf numFmtId="9" fontId="1" fillId="0" borderId="0" xfId="12" applyNumberFormat="1" applyFont="1" applyBorder="1" applyAlignment="1">
      <alignment horizontal="left" vertical="center" wrapText="1"/>
    </xf>
    <xf numFmtId="0" fontId="10" fillId="0" borderId="0" xfId="0" applyFont="1" applyBorder="1" applyAlignment="1">
      <alignment horizontal="left" wrapText="1"/>
    </xf>
    <xf numFmtId="0" fontId="1" fillId="0" borderId="0" xfId="13" applyFont="1" applyBorder="1" applyAlignment="1">
      <alignment horizontal="left" vertical="top" wrapText="1"/>
    </xf>
    <xf numFmtId="14" fontId="29" fillId="0" borderId="1" xfId="12" applyNumberFormat="1" applyFont="1" applyFill="1" applyBorder="1" applyAlignment="1">
      <alignment horizontal="left" vertical="center" wrapText="1"/>
    </xf>
    <xf numFmtId="0" fontId="10" fillId="0" borderId="45" xfId="12" applyFont="1" applyBorder="1" applyAlignment="1">
      <alignment horizontal="left" vertical="center" wrapText="1"/>
    </xf>
    <xf numFmtId="0" fontId="1" fillId="0" borderId="6" xfId="0" applyFont="1" applyBorder="1" applyAlignment="1">
      <alignment vertical="center" wrapText="1"/>
    </xf>
    <xf numFmtId="0" fontId="1" fillId="0" borderId="11" xfId="0" applyFont="1" applyBorder="1" applyAlignment="1">
      <alignment vertical="center" wrapText="1"/>
    </xf>
    <xf numFmtId="0" fontId="10" fillId="0" borderId="48" xfId="12" applyFont="1" applyBorder="1" applyAlignment="1">
      <alignment vertical="center" wrapText="1"/>
    </xf>
    <xf numFmtId="0" fontId="10" fillId="0" borderId="47" xfId="12" applyFont="1" applyBorder="1" applyAlignment="1">
      <alignment vertical="center" wrapText="1"/>
    </xf>
    <xf numFmtId="0" fontId="27" fillId="0" borderId="0" xfId="12" applyFont="1" applyAlignment="1">
      <alignment horizontal="right"/>
    </xf>
    <xf numFmtId="14" fontId="1" fillId="0" borderId="44" xfId="12" applyNumberFormat="1" applyFont="1" applyFill="1" applyBorder="1" applyAlignment="1">
      <alignment horizontal="left" vertical="center" wrapText="1"/>
    </xf>
    <xf numFmtId="0" fontId="10" fillId="0" borderId="48" xfId="12" applyFont="1" applyBorder="1" applyAlignment="1">
      <alignment horizontal="left" vertical="center" wrapText="1"/>
    </xf>
    <xf numFmtId="0" fontId="1" fillId="0" borderId="6" xfId="0" applyFont="1" applyFill="1" applyBorder="1" applyAlignment="1">
      <alignment vertical="center" wrapText="1"/>
    </xf>
    <xf numFmtId="0" fontId="10" fillId="0" borderId="48" xfId="0" applyFont="1" applyBorder="1" applyAlignment="1">
      <alignment vertical="center"/>
    </xf>
    <xf numFmtId="0" fontId="1" fillId="0" borderId="46" xfId="0" applyFont="1" applyFill="1" applyBorder="1" applyAlignment="1">
      <alignment vertical="center" wrapText="1"/>
    </xf>
    <xf numFmtId="0" fontId="1" fillId="0" borderId="14" xfId="0" applyFont="1" applyFill="1" applyBorder="1" applyAlignment="1">
      <alignment vertical="center" wrapText="1"/>
    </xf>
    <xf numFmtId="0" fontId="1" fillId="0" borderId="11" xfId="0" applyFont="1" applyFill="1" applyBorder="1" applyAlignment="1">
      <alignment vertical="center" wrapText="1"/>
    </xf>
    <xf numFmtId="0" fontId="1" fillId="0" borderId="1" xfId="0" applyFont="1" applyFill="1" applyBorder="1" applyAlignment="1">
      <alignment vertical="center" wrapText="1"/>
    </xf>
    <xf numFmtId="14" fontId="1" fillId="0" borderId="1" xfId="12" applyNumberFormat="1" applyFont="1" applyFill="1" applyBorder="1" applyAlignment="1">
      <alignment horizontal="left" vertical="center" wrapText="1"/>
    </xf>
    <xf numFmtId="0" fontId="10" fillId="0" borderId="49" xfId="0" applyFont="1" applyBorder="1"/>
    <xf numFmtId="0" fontId="1" fillId="0" borderId="50" xfId="0" applyFont="1" applyBorder="1" applyAlignment="1">
      <alignment horizontal="left" vertical="center" wrapText="1"/>
    </xf>
    <xf numFmtId="0" fontId="2" fillId="0" borderId="50" xfId="0" applyFont="1" applyBorder="1" applyAlignment="1">
      <alignment horizontal="left" vertical="center" wrapText="1"/>
    </xf>
    <xf numFmtId="164" fontId="4" fillId="3" borderId="26" xfId="0" applyNumberFormat="1" applyFont="1" applyFill="1" applyBorder="1" applyAlignment="1">
      <alignment horizontal="center" wrapText="1"/>
    </xf>
    <xf numFmtId="0" fontId="0" fillId="3" borderId="27" xfId="0" applyFill="1" applyBorder="1" applyAlignment="1">
      <alignment horizontal="center" wrapText="1"/>
    </xf>
    <xf numFmtId="0" fontId="0" fillId="3" borderId="28" xfId="0" applyFill="1" applyBorder="1" applyAlignment="1">
      <alignment horizontal="center" wrapText="1"/>
    </xf>
    <xf numFmtId="0" fontId="4" fillId="2" borderId="2" xfId="0" applyFont="1" applyFill="1" applyBorder="1" applyAlignment="1">
      <alignment horizontal="center"/>
    </xf>
    <xf numFmtId="0" fontId="4" fillId="2" borderId="8" xfId="0" applyFont="1" applyFill="1" applyBorder="1" applyAlignment="1">
      <alignment horizontal="center"/>
    </xf>
    <xf numFmtId="0" fontId="4" fillId="2" borderId="9" xfId="0" applyFont="1" applyFill="1" applyBorder="1" applyAlignment="1">
      <alignment horizontal="center"/>
    </xf>
    <xf numFmtId="0" fontId="5" fillId="4" borderId="15" xfId="0" applyFont="1" applyFill="1" applyBorder="1" applyAlignment="1">
      <alignment horizontal="center"/>
    </xf>
    <xf numFmtId="0" fontId="5" fillId="4" borderId="29" xfId="0" applyFont="1" applyFill="1" applyBorder="1" applyAlignment="1">
      <alignment horizontal="center"/>
    </xf>
    <xf numFmtId="0" fontId="0" fillId="4" borderId="29" xfId="0" applyFill="1" applyBorder="1" applyAlignment="1">
      <alignment horizontal="center"/>
    </xf>
    <xf numFmtId="0" fontId="5" fillId="4" borderId="27" xfId="0" applyFont="1" applyFill="1" applyBorder="1" applyAlignment="1">
      <alignment horizontal="center"/>
    </xf>
    <xf numFmtId="0" fontId="5" fillId="4" borderId="30" xfId="0" applyFont="1" applyFill="1" applyBorder="1" applyAlignment="1">
      <alignment horizontal="center"/>
    </xf>
    <xf numFmtId="0" fontId="5" fillId="3" borderId="31" xfId="0" applyFont="1" applyFill="1" applyBorder="1" applyAlignment="1">
      <alignment horizontal="center"/>
    </xf>
    <xf numFmtId="0" fontId="0" fillId="3" borderId="29" xfId="0" applyFill="1" applyBorder="1" applyAlignment="1">
      <alignment horizontal="center"/>
    </xf>
    <xf numFmtId="0" fontId="0" fillId="3" borderId="32" xfId="0" applyFill="1" applyBorder="1" applyAlignment="1">
      <alignment horizontal="center"/>
    </xf>
    <xf numFmtId="164" fontId="5" fillId="4" borderId="33" xfId="0" applyNumberFormat="1" applyFont="1" applyFill="1" applyBorder="1" applyAlignment="1">
      <alignment horizontal="center" wrapText="1"/>
    </xf>
    <xf numFmtId="0" fontId="0" fillId="4" borderId="34" xfId="0" applyFill="1" applyBorder="1" applyAlignment="1">
      <alignment horizontal="center" wrapText="1"/>
    </xf>
    <xf numFmtId="0" fontId="0" fillId="4" borderId="35" xfId="0" applyFill="1" applyBorder="1" applyAlignment="1">
      <alignment horizontal="center" wrapText="1"/>
    </xf>
    <xf numFmtId="0" fontId="10" fillId="4" borderId="36" xfId="0" applyFont="1" applyFill="1" applyBorder="1" applyAlignment="1">
      <alignment horizontal="center" wrapText="1"/>
    </xf>
    <xf numFmtId="0" fontId="0" fillId="4" borderId="37" xfId="0" applyFill="1" applyBorder="1" applyAlignment="1">
      <alignment horizontal="center" wrapText="1"/>
    </xf>
    <xf numFmtId="0" fontId="0" fillId="4" borderId="38" xfId="0" applyFill="1" applyBorder="1" applyAlignment="1">
      <alignment horizontal="center" wrapText="1"/>
    </xf>
    <xf numFmtId="0" fontId="24" fillId="0" borderId="0" xfId="12" applyFont="1" applyAlignment="1">
      <alignment horizontal="center" vertical="center"/>
    </xf>
    <xf numFmtId="0" fontId="26" fillId="0" borderId="0" xfId="12" applyFont="1" applyBorder="1" applyAlignment="1">
      <alignment horizontal="center"/>
    </xf>
    <xf numFmtId="0" fontId="18" fillId="0" borderId="39" xfId="0" applyFont="1" applyFill="1" applyBorder="1" applyAlignment="1">
      <alignment horizontal="left" vertical="top" wrapText="1"/>
    </xf>
    <xf numFmtId="0" fontId="17" fillId="0" borderId="39" xfId="0" quotePrefix="1" applyFont="1" applyFill="1" applyBorder="1" applyAlignment="1">
      <alignment horizontal="left" wrapText="1"/>
    </xf>
    <xf numFmtId="0" fontId="17" fillId="0" borderId="37" xfId="0" applyFont="1" applyFill="1" applyBorder="1" applyAlignment="1">
      <alignment horizontal="left" wrapText="1"/>
    </xf>
    <xf numFmtId="0" fontId="17" fillId="0" borderId="39" xfId="0" applyFont="1" applyFill="1" applyBorder="1" applyAlignment="1">
      <alignment horizontal="left" wrapText="1"/>
    </xf>
    <xf numFmtId="9" fontId="18" fillId="5" borderId="29" xfId="8" applyFont="1" applyFill="1" applyBorder="1" applyAlignment="1">
      <alignment horizontal="left" vertical="top" wrapText="1"/>
    </xf>
    <xf numFmtId="0" fontId="19" fillId="0" borderId="0" xfId="0" applyFont="1" applyAlignment="1">
      <alignment horizontal="center"/>
    </xf>
    <xf numFmtId="0" fontId="23" fillId="0" borderId="6" xfId="0" applyFont="1" applyBorder="1" applyAlignment="1">
      <alignment horizontal="center" vertical="center"/>
    </xf>
    <xf numFmtId="0" fontId="23" fillId="0" borderId="11" xfId="0" applyFont="1" applyBorder="1" applyAlignment="1">
      <alignment horizontal="center" vertical="center"/>
    </xf>
    <xf numFmtId="0" fontId="1" fillId="0" borderId="0" xfId="9" applyBorder="1" applyAlignment="1">
      <alignment horizontal="center"/>
    </xf>
    <xf numFmtId="0" fontId="1" fillId="0" borderId="15" xfId="9" applyBorder="1" applyAlignment="1">
      <alignment horizontal="center"/>
    </xf>
    <xf numFmtId="0" fontId="1" fillId="0" borderId="29" xfId="9" applyBorder="1" applyAlignment="1">
      <alignment horizontal="center"/>
    </xf>
    <xf numFmtId="0" fontId="1" fillId="0" borderId="25" xfId="9" applyBorder="1" applyAlignment="1">
      <alignment horizontal="center"/>
    </xf>
  </cellXfs>
  <cellStyles count="14">
    <cellStyle name="Comma" xfId="7" builtinId="3"/>
    <cellStyle name="Comma 12" xfId="1"/>
    <cellStyle name="Comma 2" xfId="10"/>
    <cellStyle name="Comma 6" xfId="2"/>
    <cellStyle name="Currency 2" xfId="11"/>
    <cellStyle name="Millares 2" xfId="3"/>
    <cellStyle name="Moneda 2" xfId="4"/>
    <cellStyle name="Normal" xfId="0" builtinId="0"/>
    <cellStyle name="Normal 2" xfId="5"/>
    <cellStyle name="Normal 3" xfId="9"/>
    <cellStyle name="Normal 4" xfId="6"/>
    <cellStyle name="Normal_ConsolidatedAg_IM_Clean" xfId="12"/>
    <cellStyle name="Normal_FeederRoadAnalysis_IM_Clean - v4" xfId="13"/>
    <cellStyle name="Percent" xfId="8" builtinId="5"/>
  </cellStyles>
  <dxfs count="4">
    <dxf>
      <font>
        <color theme="0"/>
      </font>
    </dxf>
    <dxf>
      <font>
        <condense val="0"/>
        <extend val="0"/>
        <color rgb="FF9C0006"/>
      </font>
    </dxf>
    <dxf>
      <font>
        <color theme="0"/>
      </font>
    </dxf>
    <dxf>
      <font>
        <condense val="0"/>
        <extend val="0"/>
        <color rgb="FF9C0006"/>
      </font>
    </dxf>
  </dxfs>
  <tableStyles count="0" defaultTableStyle="TableStyleMedium9" defaultPivotStyle="PivotStyleLight16"/>
  <colors>
    <mruColors>
      <color rgb="FFFFFFFF"/>
      <color rgb="FFE6E6E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123825</xdr:rowOff>
    </xdr:from>
    <xdr:to>
      <xdr:col>2</xdr:col>
      <xdr:colOff>209550</xdr:colOff>
      <xdr:row>6</xdr:row>
      <xdr:rowOff>226483</xdr:rowOff>
    </xdr:to>
    <xdr:pic>
      <xdr:nvPicPr>
        <xdr:cNvPr id="7"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4350" y="285750"/>
          <a:ext cx="2657475" cy="9122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cc.gov\root\home\tunstallrh\Countries\Cape%20Verde\Reporting\Report%20Submitted%20March%2011,%202006\Infrastructure%2010.Mar.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ities &amp; Annual Budget"/>
      <sheetName val="Monthly Budget"/>
      <sheetName val="Work Plan"/>
      <sheetName val="M&amp;E Detailed Plan"/>
      <sheetName val="Procurement Plan"/>
      <sheetName val="Procurement Rules"/>
      <sheetName val="Indicators"/>
      <sheetName val="Preparatory Studies"/>
      <sheetName val="Unit Costs"/>
      <sheetName val="Valor Obras "/>
    </sheetNames>
    <sheetDataSet>
      <sheetData sheetId="0">
        <row r="10">
          <cell r="D10">
            <v>1100</v>
          </cell>
          <cell r="E10" t="str">
            <v>Phase I</v>
          </cell>
          <cell r="R10">
            <v>0</v>
          </cell>
          <cell r="S10">
            <v>524909.38262242288</v>
          </cell>
          <cell r="T10">
            <v>3310438.6698257574</v>
          </cell>
          <cell r="U10">
            <v>14046884.815607907</v>
          </cell>
          <cell r="V10">
            <v>1039114.3293666171</v>
          </cell>
          <cell r="W10">
            <v>0</v>
          </cell>
        </row>
        <row r="11">
          <cell r="D11">
            <v>1101</v>
          </cell>
          <cell r="E11" t="str">
            <v>Preparatory Studies I</v>
          </cell>
          <cell r="F11">
            <v>12</v>
          </cell>
          <cell r="G11" t="str">
            <v>Months</v>
          </cell>
          <cell r="H11">
            <v>210</v>
          </cell>
          <cell r="I11" t="str">
            <v>Consultants</v>
          </cell>
          <cell r="J11">
            <v>12</v>
          </cell>
          <cell r="K11" t="str">
            <v>Praia</v>
          </cell>
          <cell r="L11">
            <v>0</v>
          </cell>
          <cell r="M11">
            <v>218712.24275934289</v>
          </cell>
          <cell r="N11">
            <v>218712.24275934289</v>
          </cell>
          <cell r="O11">
            <v>0</v>
          </cell>
          <cell r="P11">
            <v>0</v>
          </cell>
          <cell r="Q11">
            <v>0</v>
          </cell>
          <cell r="R11">
            <v>0</v>
          </cell>
          <cell r="S11">
            <v>524909.38262242288</v>
          </cell>
          <cell r="T11">
            <v>2099637.5304896915</v>
          </cell>
          <cell r="U11">
            <v>0</v>
          </cell>
          <cell r="V11">
            <v>0</v>
          </cell>
          <cell r="W11">
            <v>0</v>
          </cell>
        </row>
        <row r="12">
          <cell r="D12">
            <v>1102</v>
          </cell>
          <cell r="E12" t="str">
            <v>Preparatory Studies II</v>
          </cell>
          <cell r="F12">
            <v>10</v>
          </cell>
          <cell r="G12" t="str">
            <v>Months</v>
          </cell>
          <cell r="H12">
            <v>210</v>
          </cell>
          <cell r="I12" t="str">
            <v>Consultants</v>
          </cell>
          <cell r="J12">
            <v>10</v>
          </cell>
          <cell r="K12" t="str">
            <v>Praia</v>
          </cell>
          <cell r="N12">
            <v>116594.80611757223</v>
          </cell>
          <cell r="O12">
            <v>116594.80611757223</v>
          </cell>
          <cell r="R12">
            <v>0</v>
          </cell>
          <cell r="S12">
            <v>0</v>
          </cell>
          <cell r="T12">
            <v>1119310.1387286934</v>
          </cell>
          <cell r="U12">
            <v>279827.53468217334</v>
          </cell>
          <cell r="V12">
            <v>0</v>
          </cell>
          <cell r="W12">
            <v>0</v>
          </cell>
        </row>
        <row r="13">
          <cell r="D13">
            <v>1103</v>
          </cell>
          <cell r="E13" t="str">
            <v>Cargo Village</v>
          </cell>
          <cell r="F13">
            <v>12</v>
          </cell>
          <cell r="G13" t="str">
            <v>Months</v>
          </cell>
          <cell r="H13">
            <v>120</v>
          </cell>
          <cell r="I13" t="str">
            <v>Works</v>
          </cell>
          <cell r="J13">
            <v>12</v>
          </cell>
          <cell r="K13" t="str">
            <v>Praia</v>
          </cell>
          <cell r="L13">
            <v>0</v>
          </cell>
          <cell r="M13">
            <v>0</v>
          </cell>
          <cell r="N13">
            <v>274515.44539157301</v>
          </cell>
          <cell r="O13">
            <v>274515.44539157301</v>
          </cell>
          <cell r="P13">
            <v>274515.44539157301</v>
          </cell>
          <cell r="Q13">
            <v>0</v>
          </cell>
          <cell r="S13">
            <v>0</v>
          </cell>
          <cell r="T13">
            <v>0</v>
          </cell>
          <cell r="U13">
            <v>4117731.6808735952</v>
          </cell>
          <cell r="V13">
            <v>274515.44539157301</v>
          </cell>
          <cell r="W13">
            <v>0</v>
          </cell>
        </row>
        <row r="14">
          <cell r="D14">
            <v>1104</v>
          </cell>
          <cell r="E14" t="str">
            <v>Quay 2 Improvements</v>
          </cell>
          <cell r="F14">
            <v>8</v>
          </cell>
          <cell r="G14" t="str">
            <v>Months</v>
          </cell>
          <cell r="H14">
            <v>120</v>
          </cell>
          <cell r="I14" t="str">
            <v>Works</v>
          </cell>
          <cell r="J14">
            <v>8</v>
          </cell>
          <cell r="K14" t="str">
            <v>Praia</v>
          </cell>
          <cell r="L14">
            <v>0</v>
          </cell>
          <cell r="N14">
            <v>160674.0188185313</v>
          </cell>
          <cell r="O14">
            <v>160674.0188185313</v>
          </cell>
          <cell r="P14">
            <v>160674.0188185313</v>
          </cell>
          <cell r="Q14">
            <v>0</v>
          </cell>
          <cell r="R14">
            <v>0</v>
          </cell>
          <cell r="T14">
            <v>0</v>
          </cell>
          <cell r="U14">
            <v>1553182.1819124694</v>
          </cell>
          <cell r="V14">
            <v>160674.0188185313</v>
          </cell>
          <cell r="W14">
            <v>0</v>
          </cell>
        </row>
        <row r="15">
          <cell r="D15">
            <v>1105</v>
          </cell>
          <cell r="E15" t="str">
            <v>Access Road</v>
          </cell>
          <cell r="F15">
            <v>8</v>
          </cell>
          <cell r="G15" t="str">
            <v>Months</v>
          </cell>
          <cell r="H15">
            <v>120</v>
          </cell>
          <cell r="I15" t="str">
            <v>Works</v>
          </cell>
          <cell r="J15">
            <v>8</v>
          </cell>
          <cell r="K15" t="str">
            <v>Praia</v>
          </cell>
          <cell r="L15">
            <v>0</v>
          </cell>
          <cell r="M15">
            <v>0</v>
          </cell>
          <cell r="N15">
            <v>303442.90486706968</v>
          </cell>
          <cell r="O15">
            <v>303442.90486706968</v>
          </cell>
          <cell r="P15">
            <v>0</v>
          </cell>
          <cell r="Q15">
            <v>0</v>
          </cell>
          <cell r="R15">
            <v>0</v>
          </cell>
          <cell r="S15">
            <v>0</v>
          </cell>
          <cell r="T15">
            <v>0</v>
          </cell>
          <cell r="U15">
            <v>3236724.3185820766</v>
          </cell>
          <cell r="V15">
            <v>0</v>
          </cell>
          <cell r="W15">
            <v>0</v>
          </cell>
        </row>
        <row r="16">
          <cell r="D16">
            <v>1106</v>
          </cell>
          <cell r="E16" t="str">
            <v>Detached BraekWater</v>
          </cell>
          <cell r="F16">
            <v>8</v>
          </cell>
          <cell r="G16" t="str">
            <v>Months</v>
          </cell>
          <cell r="H16">
            <v>120</v>
          </cell>
          <cell r="I16" t="str">
            <v>Works</v>
          </cell>
          <cell r="J16">
            <v>8</v>
          </cell>
          <cell r="K16" t="str">
            <v>Praia</v>
          </cell>
          <cell r="L16">
            <v>0</v>
          </cell>
          <cell r="M16">
            <v>0</v>
          </cell>
          <cell r="O16">
            <v>512433.86454914015</v>
          </cell>
          <cell r="P16">
            <v>512433.86454914015</v>
          </cell>
          <cell r="Q16">
            <v>0</v>
          </cell>
          <cell r="R16">
            <v>0</v>
          </cell>
          <cell r="S16">
            <v>0</v>
          </cell>
          <cell r="U16">
            <v>4310473.0959133552</v>
          </cell>
          <cell r="V16">
            <v>512433.86454914015</v>
          </cell>
          <cell r="W16">
            <v>0</v>
          </cell>
        </row>
        <row r="17">
          <cell r="D17">
            <v>1107</v>
          </cell>
          <cell r="E17" t="str">
            <v>Project Management</v>
          </cell>
          <cell r="F17">
            <v>16</v>
          </cell>
          <cell r="G17" t="str">
            <v>Months</v>
          </cell>
          <cell r="H17">
            <v>210</v>
          </cell>
          <cell r="I17" t="str">
            <v>Consultants</v>
          </cell>
          <cell r="J17">
            <v>16</v>
          </cell>
          <cell r="K17" t="str">
            <v>Praia</v>
          </cell>
          <cell r="L17">
            <v>0</v>
          </cell>
          <cell r="M17">
            <v>45745.500303686385</v>
          </cell>
          <cell r="N17">
            <v>45745.500303686385</v>
          </cell>
          <cell r="O17">
            <v>45745.500303686385</v>
          </cell>
          <cell r="P17">
            <v>45745.500303686385</v>
          </cell>
          <cell r="Q17">
            <v>0</v>
          </cell>
          <cell r="R17">
            <v>0</v>
          </cell>
          <cell r="S17">
            <v>0</v>
          </cell>
          <cell r="T17">
            <v>91491.000607372771</v>
          </cell>
          <cell r="U17">
            <v>548946.0036442366</v>
          </cell>
          <cell r="V17">
            <v>91491.000607372771</v>
          </cell>
          <cell r="W17">
            <v>0</v>
          </cell>
        </row>
        <row r="19">
          <cell r="D19">
            <v>1110</v>
          </cell>
          <cell r="E19" t="str">
            <v>Phase II</v>
          </cell>
          <cell r="R19">
            <v>0</v>
          </cell>
          <cell r="S19">
            <v>0</v>
          </cell>
          <cell r="T19">
            <v>0</v>
          </cell>
          <cell r="U19">
            <v>11175422.911627661</v>
          </cell>
          <cell r="V19">
            <v>13005242.923775118</v>
          </cell>
          <cell r="W19">
            <v>10638194.967174517</v>
          </cell>
        </row>
        <row r="20">
          <cell r="D20">
            <v>1111</v>
          </cell>
          <cell r="E20" t="str">
            <v>Demolition</v>
          </cell>
          <cell r="F20">
            <v>4</v>
          </cell>
          <cell r="G20" t="str">
            <v>Months</v>
          </cell>
          <cell r="H20">
            <v>120</v>
          </cell>
          <cell r="I20" t="str">
            <v>Works</v>
          </cell>
          <cell r="J20">
            <v>4</v>
          </cell>
          <cell r="K20" t="str">
            <v>Praia</v>
          </cell>
          <cell r="L20">
            <v>0</v>
          </cell>
          <cell r="M20">
            <v>0</v>
          </cell>
          <cell r="N20">
            <v>0</v>
          </cell>
          <cell r="O20">
            <v>0</v>
          </cell>
          <cell r="P20">
            <v>163720.73792898285</v>
          </cell>
          <cell r="Q20">
            <v>192612.63285762689</v>
          </cell>
          <cell r="W20">
            <v>770450.53143050754</v>
          </cell>
        </row>
        <row r="21">
          <cell r="D21">
            <v>1112</v>
          </cell>
          <cell r="E21" t="str">
            <v>New Container Yard</v>
          </cell>
          <cell r="F21">
            <v>24</v>
          </cell>
          <cell r="G21" t="str">
            <v>Months</v>
          </cell>
          <cell r="H21">
            <v>120</v>
          </cell>
          <cell r="I21" t="str">
            <v>Works</v>
          </cell>
          <cell r="J21">
            <v>24</v>
          </cell>
          <cell r="K21" t="str">
            <v>Praia</v>
          </cell>
          <cell r="L21">
            <v>0</v>
          </cell>
          <cell r="M21">
            <v>0</v>
          </cell>
          <cell r="O21">
            <v>701660.30540992657</v>
          </cell>
          <cell r="P21">
            <v>701660.30540992657</v>
          </cell>
          <cell r="Q21">
            <v>701660.30540992657</v>
          </cell>
          <cell r="U21">
            <v>7181699.5965486597</v>
          </cell>
          <cell r="V21">
            <v>8419923.6649191193</v>
          </cell>
          <cell r="W21">
            <v>4209961.8324595597</v>
          </cell>
        </row>
        <row r="22">
          <cell r="D22">
            <v>1113</v>
          </cell>
          <cell r="E22" t="str">
            <v>Warf</v>
          </cell>
          <cell r="F22">
            <v>24</v>
          </cell>
          <cell r="G22" t="str">
            <v>Months</v>
          </cell>
          <cell r="H22">
            <v>120</v>
          </cell>
          <cell r="I22" t="str">
            <v>Works</v>
          </cell>
          <cell r="J22">
            <v>24</v>
          </cell>
          <cell r="K22" t="str">
            <v>Praia</v>
          </cell>
          <cell r="L22">
            <v>0</v>
          </cell>
          <cell r="M22">
            <v>0</v>
          </cell>
          <cell r="O22">
            <v>335237.70147363149</v>
          </cell>
          <cell r="P22">
            <v>335237.70147363149</v>
          </cell>
          <cell r="Q22">
            <v>335237.70147363149</v>
          </cell>
          <cell r="U22">
            <v>3431256.4739065813</v>
          </cell>
          <cell r="V22">
            <v>4022852.4176835781</v>
          </cell>
          <cell r="W22">
            <v>2011426.208841789</v>
          </cell>
        </row>
        <row r="23">
          <cell r="D23">
            <v>1114</v>
          </cell>
          <cell r="E23" t="str">
            <v>Equipment</v>
          </cell>
          <cell r="F23">
            <v>6</v>
          </cell>
          <cell r="G23" t="str">
            <v>Months</v>
          </cell>
          <cell r="H23">
            <v>110</v>
          </cell>
          <cell r="I23" t="str">
            <v>Goods</v>
          </cell>
          <cell r="J23">
            <v>6</v>
          </cell>
          <cell r="K23" t="str">
            <v>Praia</v>
          </cell>
          <cell r="L23">
            <v>0</v>
          </cell>
          <cell r="M23">
            <v>0</v>
          </cell>
          <cell r="N23">
            <v>0</v>
          </cell>
          <cell r="O23">
            <v>0</v>
          </cell>
          <cell r="P23">
            <v>0</v>
          </cell>
          <cell r="Q23">
            <v>483365.98817128269</v>
          </cell>
          <cell r="W23">
            <v>3411995.2106208191</v>
          </cell>
        </row>
        <row r="24">
          <cell r="D24">
            <v>1115</v>
          </cell>
          <cell r="E24" t="str">
            <v>Project Management</v>
          </cell>
          <cell r="F24">
            <v>29</v>
          </cell>
          <cell r="G24" t="str">
            <v>Months</v>
          </cell>
          <cell r="H24">
            <v>210</v>
          </cell>
          <cell r="I24" t="str">
            <v>Consultants</v>
          </cell>
          <cell r="J24">
            <v>29</v>
          </cell>
          <cell r="K24" t="str">
            <v>Praia</v>
          </cell>
          <cell r="L24">
            <v>0</v>
          </cell>
          <cell r="M24">
            <v>0</v>
          </cell>
          <cell r="O24">
            <v>46872.23676436831</v>
          </cell>
          <cell r="P24">
            <v>46872.23676436831</v>
          </cell>
          <cell r="Q24">
            <v>46872.23676436831</v>
          </cell>
          <cell r="T24">
            <v>0</v>
          </cell>
          <cell r="U24">
            <v>562466.84117241972</v>
          </cell>
          <cell r="V24">
            <v>562466.84117241972</v>
          </cell>
          <cell r="W24">
            <v>234361.18382184155</v>
          </cell>
        </row>
        <row r="26">
          <cell r="D26" t="str">
            <v>II. Roads</v>
          </cell>
          <cell r="R26">
            <v>0</v>
          </cell>
          <cell r="S26">
            <v>7090447.2034149393</v>
          </cell>
          <cell r="T26">
            <v>5071769.8815440964</v>
          </cell>
          <cell r="U26">
            <v>3828713.2124433736</v>
          </cell>
          <cell r="V26">
            <v>0</v>
          </cell>
          <cell r="W26">
            <v>9031714.2265975941</v>
          </cell>
        </row>
        <row r="28">
          <cell r="D28">
            <v>1210</v>
          </cell>
          <cell r="E28" t="str">
            <v>Roads</v>
          </cell>
          <cell r="R28">
            <v>0</v>
          </cell>
          <cell r="S28">
            <v>5020597.6325522885</v>
          </cell>
          <cell r="T28">
            <v>3892673.3796838555</v>
          </cell>
          <cell r="U28">
            <v>3828713.2124433736</v>
          </cell>
          <cell r="V28">
            <v>0</v>
          </cell>
          <cell r="W28">
            <v>7219659.8793204855</v>
          </cell>
        </row>
        <row r="29">
          <cell r="D29">
            <v>1211</v>
          </cell>
          <cell r="E29" t="str">
            <v>Orgãos Pedra - Badejo</v>
          </cell>
          <cell r="F29">
            <v>10</v>
          </cell>
          <cell r="G29" t="str">
            <v>Km</v>
          </cell>
          <cell r="H29">
            <v>120</v>
          </cell>
          <cell r="I29" t="str">
            <v>Works</v>
          </cell>
          <cell r="K29" t="str">
            <v>Santiago</v>
          </cell>
          <cell r="R29">
            <v>0</v>
          </cell>
          <cell r="S29">
            <v>864295.49137879524</v>
          </cell>
          <cell r="T29">
            <v>654769.31165060238</v>
          </cell>
          <cell r="U29">
            <v>663499.5691392771</v>
          </cell>
          <cell r="V29">
            <v>0</v>
          </cell>
          <cell r="W29">
            <v>1328392.767031326</v>
          </cell>
        </row>
        <row r="30">
          <cell r="D30">
            <v>1212</v>
          </cell>
          <cell r="E30" t="str">
            <v>Cruz Grande - Calhetona</v>
          </cell>
          <cell r="F30">
            <v>14</v>
          </cell>
          <cell r="G30" t="str">
            <v>Km</v>
          </cell>
          <cell r="H30">
            <v>120</v>
          </cell>
          <cell r="I30" t="str">
            <v>Works</v>
          </cell>
          <cell r="K30" t="str">
            <v>Santiago</v>
          </cell>
          <cell r="R30">
            <v>0</v>
          </cell>
          <cell r="S30">
            <v>1286081.678051566</v>
          </cell>
          <cell r="T30">
            <v>974304.30155421654</v>
          </cell>
          <cell r="U30">
            <v>987295.02557493944</v>
          </cell>
          <cell r="V30">
            <v>0</v>
          </cell>
          <cell r="W30">
            <v>2302232.3260192797</v>
          </cell>
        </row>
        <row r="31">
          <cell r="D31">
            <v>1213</v>
          </cell>
          <cell r="E31" t="str">
            <v>Volta do Monte - Ribeira Prata</v>
          </cell>
          <cell r="F31">
            <v>15</v>
          </cell>
          <cell r="G31" t="str">
            <v>Km</v>
          </cell>
          <cell r="H31">
            <v>120</v>
          </cell>
          <cell r="I31" t="str">
            <v>Works</v>
          </cell>
          <cell r="K31" t="str">
            <v>Santiago</v>
          </cell>
          <cell r="R31">
            <v>0</v>
          </cell>
          <cell r="S31">
            <v>742632.87689349405</v>
          </cell>
          <cell r="T31">
            <v>562600.66431325302</v>
          </cell>
          <cell r="U31">
            <v>570102.00650409632</v>
          </cell>
          <cell r="V31">
            <v>0</v>
          </cell>
          <cell r="W31">
            <v>1440571.1722891568</v>
          </cell>
        </row>
        <row r="32">
          <cell r="D32">
            <v>1214</v>
          </cell>
          <cell r="E32" t="str">
            <v>Assomada - Porto Rincão</v>
          </cell>
          <cell r="F32">
            <v>16</v>
          </cell>
          <cell r="G32" t="str">
            <v>Km</v>
          </cell>
          <cell r="H32">
            <v>120</v>
          </cell>
          <cell r="I32" t="str">
            <v>Works</v>
          </cell>
          <cell r="K32" t="str">
            <v>Santiago</v>
          </cell>
          <cell r="R32">
            <v>0</v>
          </cell>
          <cell r="S32">
            <v>1195443.9815013979</v>
          </cell>
          <cell r="T32">
            <v>905639.37992530141</v>
          </cell>
          <cell r="U32">
            <v>917714.57165763876</v>
          </cell>
          <cell r="V32">
            <v>0</v>
          </cell>
          <cell r="W32">
            <v>935004.65251566283</v>
          </cell>
        </row>
        <row r="33">
          <cell r="D33">
            <v>1215</v>
          </cell>
          <cell r="E33" t="str">
            <v>Fonte Lima - João Benardo / Librão</v>
          </cell>
          <cell r="F33">
            <v>8</v>
          </cell>
          <cell r="G33" t="str">
            <v>Km</v>
          </cell>
          <cell r="H33">
            <v>120</v>
          </cell>
          <cell r="I33" t="str">
            <v>Works</v>
          </cell>
          <cell r="K33" t="str">
            <v>Santiago</v>
          </cell>
          <cell r="R33">
            <v>0</v>
          </cell>
          <cell r="S33">
            <v>679862.40051903611</v>
          </cell>
          <cell r="T33">
            <v>515047.27312048187</v>
          </cell>
          <cell r="U33">
            <v>521914.57009542169</v>
          </cell>
          <cell r="V33">
            <v>0</v>
          </cell>
          <cell r="W33">
            <v>979865.25386506063</v>
          </cell>
        </row>
        <row r="34">
          <cell r="D34">
            <v>1216</v>
          </cell>
          <cell r="E34" t="str">
            <v>Supervision of Santiago Roads</v>
          </cell>
          <cell r="F34">
            <v>1</v>
          </cell>
          <cell r="G34" t="str">
            <v>Contact</v>
          </cell>
          <cell r="H34">
            <v>210</v>
          </cell>
          <cell r="I34" t="str">
            <v>Consultants</v>
          </cell>
          <cell r="K34" t="str">
            <v>Santiago</v>
          </cell>
          <cell r="R34">
            <v>0</v>
          </cell>
          <cell r="S34">
            <v>252281.20420800007</v>
          </cell>
          <cell r="T34">
            <v>280312.44912000006</v>
          </cell>
          <cell r="U34">
            <v>168187.46947200003</v>
          </cell>
          <cell r="W34">
            <v>233593.70760000008</v>
          </cell>
        </row>
        <row r="36">
          <cell r="D36">
            <v>1220</v>
          </cell>
          <cell r="E36" t="str">
            <v>Bridges</v>
          </cell>
          <cell r="R36">
            <v>0</v>
          </cell>
          <cell r="S36">
            <v>2069849.5708626506</v>
          </cell>
          <cell r="T36">
            <v>1179096.5018602409</v>
          </cell>
          <cell r="U36">
            <v>0</v>
          </cell>
          <cell r="V36">
            <v>0</v>
          </cell>
          <cell r="W36">
            <v>1812054.3472771083</v>
          </cell>
        </row>
        <row r="37">
          <cell r="D37">
            <v>1221</v>
          </cell>
          <cell r="E37" t="str">
            <v>Bridges - Ribeira Grande</v>
          </cell>
          <cell r="F37">
            <v>2</v>
          </cell>
          <cell r="G37" t="str">
            <v>Number</v>
          </cell>
          <cell r="H37">
            <v>120</v>
          </cell>
          <cell r="I37" t="str">
            <v>Works</v>
          </cell>
          <cell r="K37" t="str">
            <v>S.Antao</v>
          </cell>
          <cell r="R37">
            <v>0</v>
          </cell>
          <cell r="S37">
            <v>538198.45397590357</v>
          </cell>
          <cell r="T37">
            <v>302736.63036144577</v>
          </cell>
          <cell r="U37">
            <v>0</v>
          </cell>
          <cell r="V37">
            <v>0</v>
          </cell>
          <cell r="W37">
            <v>1626224.3460626507</v>
          </cell>
        </row>
        <row r="38">
          <cell r="D38">
            <v>1222</v>
          </cell>
          <cell r="E38" t="str">
            <v>Bridges - Paúl</v>
          </cell>
          <cell r="F38">
            <v>2</v>
          </cell>
          <cell r="G38" t="str">
            <v>Number</v>
          </cell>
          <cell r="H38">
            <v>120</v>
          </cell>
          <cell r="I38" t="str">
            <v>Works</v>
          </cell>
          <cell r="K38" t="str">
            <v>S.Antao</v>
          </cell>
          <cell r="R38">
            <v>0</v>
          </cell>
          <cell r="S38">
            <v>1389512.3816867471</v>
          </cell>
          <cell r="T38">
            <v>781600.71469879523</v>
          </cell>
          <cell r="V38">
            <v>0</v>
          </cell>
          <cell r="W38">
            <v>185830.00121445768</v>
          </cell>
        </row>
        <row r="39">
          <cell r="D39">
            <v>1223</v>
          </cell>
          <cell r="E39" t="str">
            <v>Supervision of Bridges</v>
          </cell>
          <cell r="F39">
            <v>1</v>
          </cell>
          <cell r="G39" t="str">
            <v>Contract</v>
          </cell>
          <cell r="H39">
            <v>210</v>
          </cell>
          <cell r="I39" t="str">
            <v>Consultants</v>
          </cell>
          <cell r="K39" t="str">
            <v>S.Antao</v>
          </cell>
          <cell r="R39">
            <v>0</v>
          </cell>
          <cell r="S39">
            <v>142138.73520000002</v>
          </cell>
          <cell r="T39">
            <v>94759.156800000026</v>
          </cell>
          <cell r="V39">
            <v>0</v>
          </cell>
          <cell r="W39">
            <v>0</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4"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51"/>
  <sheetViews>
    <sheetView zoomScale="75" workbookViewId="0">
      <pane xSplit="3" ySplit="4" topLeftCell="D5" activePane="bottomRight" state="frozen"/>
      <selection pane="topRight" activeCell="D1" sqref="D1"/>
      <selection pane="bottomLeft" activeCell="A5" sqref="A5"/>
      <selection pane="bottomRight" activeCell="B11" sqref="B11"/>
    </sheetView>
  </sheetViews>
  <sheetFormatPr defaultColWidth="9.140625" defaultRowHeight="12.75" x14ac:dyDescent="0.2"/>
  <cols>
    <col min="1" max="1" width="48.7109375" customWidth="1"/>
    <col min="2" max="2" width="19.28515625" customWidth="1"/>
    <col min="3" max="3" width="13.140625" customWidth="1"/>
    <col min="4" max="5" width="18" customWidth="1"/>
    <col min="6" max="6" width="52.42578125" bestFit="1" customWidth="1"/>
    <col min="7" max="7" width="14.7109375" customWidth="1"/>
    <col min="8" max="8" width="32.28515625" bestFit="1" customWidth="1"/>
    <col min="9" max="9" width="15.7109375" customWidth="1"/>
    <col min="10" max="10" width="18.85546875" customWidth="1"/>
    <col min="11" max="11" width="17.5703125" customWidth="1"/>
    <col min="12" max="12" width="27" customWidth="1"/>
    <col min="13" max="13" width="13.140625" customWidth="1"/>
    <col min="14" max="14" width="30.85546875" customWidth="1"/>
    <col min="15" max="15" width="15.85546875" customWidth="1"/>
    <col min="16" max="16" width="17.5703125" customWidth="1"/>
    <col min="17" max="17" width="16.140625" customWidth="1"/>
    <col min="18" max="18" width="17.140625" customWidth="1"/>
    <col min="19" max="19" width="16.28515625" customWidth="1"/>
    <col min="20" max="20" width="15.28515625" customWidth="1"/>
    <col min="21" max="21" width="22.140625" customWidth="1"/>
    <col min="22" max="22" width="14.28515625" customWidth="1"/>
    <col min="23" max="23" width="15.140625" customWidth="1"/>
    <col min="24" max="24" width="19" customWidth="1"/>
    <col min="25" max="25" width="15.7109375" customWidth="1"/>
    <col min="26" max="26" width="16.5703125" customWidth="1"/>
    <col min="27" max="34" width="8.85546875" customWidth="1"/>
    <col min="35" max="16384" width="9.140625" style="1"/>
  </cols>
  <sheetData>
    <row r="1" spans="1:90" s="3" customFormat="1" ht="15.75" thickBot="1" x14ac:dyDescent="0.25">
      <c r="A1" s="4" t="s">
        <v>0</v>
      </c>
      <c r="B1" s="4"/>
      <c r="C1" s="19"/>
      <c r="D1" s="19"/>
      <c r="E1" s="19"/>
      <c r="F1" s="19"/>
      <c r="G1" s="19"/>
      <c r="H1" s="20"/>
      <c r="I1" s="164"/>
      <c r="J1" s="165"/>
      <c r="K1" s="165"/>
      <c r="L1" s="166"/>
      <c r="M1" s="164"/>
      <c r="N1" s="165"/>
      <c r="O1" s="165"/>
      <c r="P1" s="165"/>
      <c r="Q1" s="165"/>
      <c r="R1" s="166"/>
      <c r="S1" s="37"/>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row>
    <row r="2" spans="1:90" ht="15.75" x14ac:dyDescent="0.25">
      <c r="A2" s="5" t="s">
        <v>35</v>
      </c>
      <c r="B2" s="21"/>
      <c r="C2" s="22"/>
      <c r="D2" s="170"/>
      <c r="E2" s="170"/>
      <c r="F2" s="171"/>
      <c r="G2" s="40"/>
      <c r="H2" s="40"/>
      <c r="I2" s="41"/>
      <c r="J2" s="175"/>
      <c r="K2" s="176"/>
      <c r="L2" s="176"/>
      <c r="M2" s="177"/>
      <c r="N2" s="161" t="s">
        <v>16</v>
      </c>
      <c r="O2" s="162"/>
      <c r="P2" s="162"/>
      <c r="Q2" s="162"/>
      <c r="R2" s="163"/>
      <c r="S2" s="47"/>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row>
    <row r="3" spans="1:90" ht="30.75" x14ac:dyDescent="0.25">
      <c r="A3" s="25" t="s">
        <v>36</v>
      </c>
      <c r="B3" s="26"/>
      <c r="C3" s="27"/>
      <c r="D3" s="167" t="s">
        <v>29</v>
      </c>
      <c r="E3" s="168"/>
      <c r="F3" s="169"/>
      <c r="G3" s="172" t="s">
        <v>30</v>
      </c>
      <c r="H3" s="173"/>
      <c r="I3" s="174"/>
      <c r="J3" s="178" t="s">
        <v>15</v>
      </c>
      <c r="K3" s="179"/>
      <c r="L3" s="179"/>
      <c r="M3" s="180"/>
      <c r="N3" s="28" t="s">
        <v>17</v>
      </c>
      <c r="O3" s="28" t="s">
        <v>18</v>
      </c>
      <c r="P3" s="28" t="s">
        <v>19</v>
      </c>
      <c r="Q3" s="28" t="s">
        <v>20</v>
      </c>
      <c r="R3" s="28" t="s">
        <v>21</v>
      </c>
      <c r="S3" s="46" t="s">
        <v>27</v>
      </c>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row>
    <row r="4" spans="1:90" ht="76.5" customHeight="1" x14ac:dyDescent="0.25">
      <c r="A4" s="6" t="s">
        <v>37</v>
      </c>
      <c r="B4" s="7" t="s">
        <v>5</v>
      </c>
      <c r="C4" s="8" t="s">
        <v>6</v>
      </c>
      <c r="D4" s="32" t="s">
        <v>7</v>
      </c>
      <c r="E4" s="32" t="s">
        <v>8</v>
      </c>
      <c r="F4" s="39" t="s">
        <v>9</v>
      </c>
      <c r="G4" s="42" t="s">
        <v>13</v>
      </c>
      <c r="H4" s="43" t="s">
        <v>8</v>
      </c>
      <c r="I4" s="44" t="s">
        <v>14</v>
      </c>
      <c r="J4" s="36" t="s">
        <v>31</v>
      </c>
      <c r="K4" s="10" t="s">
        <v>32</v>
      </c>
      <c r="L4" s="13" t="s">
        <v>33</v>
      </c>
      <c r="M4" s="9" t="s">
        <v>34</v>
      </c>
      <c r="N4" s="12" t="s">
        <v>22</v>
      </c>
      <c r="O4" s="12" t="s">
        <v>23</v>
      </c>
      <c r="P4" s="12" t="s">
        <v>24</v>
      </c>
      <c r="Q4" s="12" t="s">
        <v>25</v>
      </c>
      <c r="R4" s="11" t="s">
        <v>26</v>
      </c>
      <c r="S4" s="45" t="s">
        <v>28</v>
      </c>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row>
    <row r="5" spans="1:90" s="2" customFormat="1" ht="30" x14ac:dyDescent="0.2">
      <c r="A5" s="14" t="s">
        <v>1</v>
      </c>
      <c r="B5" s="15" t="s">
        <v>12</v>
      </c>
      <c r="C5" s="15" t="s">
        <v>3</v>
      </c>
      <c r="D5" s="16" t="s">
        <v>10</v>
      </c>
      <c r="E5" s="16" t="s">
        <v>3</v>
      </c>
      <c r="F5" s="33" t="s">
        <v>11</v>
      </c>
      <c r="G5" s="34" t="s">
        <v>3</v>
      </c>
      <c r="H5" s="16" t="s">
        <v>3</v>
      </c>
      <c r="I5" s="35" t="s">
        <v>3</v>
      </c>
      <c r="J5" s="35" t="s">
        <v>3</v>
      </c>
      <c r="K5" s="35" t="s">
        <v>3</v>
      </c>
      <c r="L5" s="35" t="s">
        <v>3</v>
      </c>
      <c r="M5" s="35" t="s">
        <v>3</v>
      </c>
      <c r="N5" s="35" t="s">
        <v>3</v>
      </c>
      <c r="O5" s="35" t="s">
        <v>3</v>
      </c>
      <c r="P5" s="35" t="s">
        <v>3</v>
      </c>
      <c r="Q5" s="35" t="s">
        <v>3</v>
      </c>
      <c r="R5" s="35" t="s">
        <v>3</v>
      </c>
      <c r="S5" s="38" t="s">
        <v>2</v>
      </c>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row>
    <row r="6" spans="1:90" ht="15.75" x14ac:dyDescent="0.25">
      <c r="B6" s="17"/>
      <c r="C6" s="29"/>
      <c r="F6" s="29"/>
      <c r="H6" s="30"/>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row>
    <row r="7" spans="1:90" ht="13.5" customHeight="1" x14ac:dyDescent="0.25">
      <c r="A7" s="23"/>
      <c r="B7" s="17"/>
      <c r="C7" s="29"/>
      <c r="F7" s="29"/>
      <c r="H7" s="30"/>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row>
    <row r="8" spans="1:90" ht="15.75" x14ac:dyDescent="0.25">
      <c r="A8" s="18" t="s">
        <v>4</v>
      </c>
      <c r="B8" s="17"/>
      <c r="C8" s="29"/>
      <c r="F8" s="29"/>
      <c r="H8" s="31"/>
    </row>
    <row r="9" spans="1:90" ht="15.75" x14ac:dyDescent="0.25">
      <c r="A9" t="s">
        <v>38</v>
      </c>
      <c r="B9" s="17"/>
      <c r="C9" s="29"/>
      <c r="F9" s="29"/>
    </row>
    <row r="10" spans="1:90" ht="15" x14ac:dyDescent="0.25">
      <c r="C10" s="29"/>
      <c r="F10" s="29"/>
    </row>
    <row r="11" spans="1:90" ht="15" x14ac:dyDescent="0.25">
      <c r="C11" s="29"/>
      <c r="F11" s="29"/>
    </row>
    <row r="12" spans="1:90" ht="15" x14ac:dyDescent="0.25">
      <c r="C12" s="29"/>
      <c r="F12" s="29"/>
    </row>
    <row r="13" spans="1:90" ht="15" x14ac:dyDescent="0.25">
      <c r="C13" s="29"/>
      <c r="F13" s="29"/>
    </row>
    <row r="14" spans="1:90" ht="15" x14ac:dyDescent="0.25">
      <c r="C14" s="29"/>
      <c r="F14" s="29"/>
    </row>
    <row r="15" spans="1:90" ht="15" x14ac:dyDescent="0.25">
      <c r="C15" s="29"/>
      <c r="F15" s="29"/>
    </row>
    <row r="16" spans="1:90" ht="15" x14ac:dyDescent="0.25">
      <c r="C16" s="29"/>
      <c r="F16" s="29"/>
    </row>
    <row r="17" spans="1:6" ht="15" x14ac:dyDescent="0.25">
      <c r="C17" s="29"/>
      <c r="F17" s="29"/>
    </row>
    <row r="18" spans="1:6" ht="15" x14ac:dyDescent="0.25">
      <c r="C18" s="29"/>
      <c r="F18" s="29"/>
    </row>
    <row r="19" spans="1:6" ht="15" x14ac:dyDescent="0.25">
      <c r="C19" s="29"/>
      <c r="F19" s="29"/>
    </row>
    <row r="20" spans="1:6" ht="15" x14ac:dyDescent="0.25">
      <c r="C20" s="30"/>
      <c r="F20" s="30"/>
    </row>
    <row r="21" spans="1:6" x14ac:dyDescent="0.2">
      <c r="F21" s="31"/>
    </row>
    <row r="23" spans="1:6" ht="15.75" x14ac:dyDescent="0.25">
      <c r="A23" s="18"/>
    </row>
    <row r="24" spans="1:6" ht="15.75" x14ac:dyDescent="0.25">
      <c r="A24" s="18"/>
      <c r="C24" s="23"/>
    </row>
    <row r="25" spans="1:6" ht="15.75" x14ac:dyDescent="0.25">
      <c r="A25" s="18"/>
      <c r="C25" s="23"/>
    </row>
    <row r="26" spans="1:6" ht="15.75" x14ac:dyDescent="0.25">
      <c r="A26" s="18"/>
      <c r="C26" s="23"/>
    </row>
    <row r="27" spans="1:6" ht="15.75" x14ac:dyDescent="0.25">
      <c r="A27" s="18"/>
      <c r="C27" s="23"/>
    </row>
    <row r="28" spans="1:6" x14ac:dyDescent="0.2">
      <c r="C28" s="23"/>
    </row>
    <row r="29" spans="1:6" x14ac:dyDescent="0.2">
      <c r="C29" s="23"/>
    </row>
    <row r="30" spans="1:6" ht="15.75" x14ac:dyDescent="0.25">
      <c r="A30" s="24"/>
      <c r="B30" s="23"/>
      <c r="C30" s="23"/>
    </row>
    <row r="31" spans="1:6" ht="15.75" x14ac:dyDescent="0.25">
      <c r="A31" s="24"/>
      <c r="B31" s="23"/>
      <c r="C31" s="23"/>
    </row>
    <row r="32" spans="1:6" ht="15.75" x14ac:dyDescent="0.25">
      <c r="A32" s="24"/>
      <c r="B32" s="23"/>
      <c r="C32" s="23"/>
    </row>
    <row r="33" spans="3:3" x14ac:dyDescent="0.2">
      <c r="C33" s="23"/>
    </row>
    <row r="34" spans="3:3" x14ac:dyDescent="0.2">
      <c r="C34" s="23"/>
    </row>
    <row r="35" spans="3:3" x14ac:dyDescent="0.2">
      <c r="C35" s="23"/>
    </row>
    <row r="36" spans="3:3" x14ac:dyDescent="0.2">
      <c r="C36" s="23"/>
    </row>
    <row r="37" spans="3:3" x14ac:dyDescent="0.2">
      <c r="C37" s="23"/>
    </row>
    <row r="38" spans="3:3" x14ac:dyDescent="0.2">
      <c r="C38" s="23"/>
    </row>
    <row r="39" spans="3:3" x14ac:dyDescent="0.2">
      <c r="C39" s="23"/>
    </row>
    <row r="40" spans="3:3" x14ac:dyDescent="0.2">
      <c r="C40" s="23"/>
    </row>
    <row r="41" spans="3:3" x14ac:dyDescent="0.2">
      <c r="C41" s="23"/>
    </row>
    <row r="42" spans="3:3" x14ac:dyDescent="0.2">
      <c r="C42" s="23"/>
    </row>
    <row r="43" spans="3:3" x14ac:dyDescent="0.2">
      <c r="C43" s="23"/>
    </row>
    <row r="44" spans="3:3" x14ac:dyDescent="0.2">
      <c r="C44" s="23"/>
    </row>
    <row r="45" spans="3:3" x14ac:dyDescent="0.2">
      <c r="C45" s="23"/>
    </row>
    <row r="46" spans="3:3" x14ac:dyDescent="0.2">
      <c r="C46" s="23"/>
    </row>
    <row r="47" spans="3:3" x14ac:dyDescent="0.2">
      <c r="C47" s="23"/>
    </row>
    <row r="48" spans="3:3" x14ac:dyDescent="0.2">
      <c r="C48" s="23"/>
    </row>
    <row r="49" spans="3:3" x14ac:dyDescent="0.2">
      <c r="C49" s="23"/>
    </row>
    <row r="50" spans="3:3" x14ac:dyDescent="0.2">
      <c r="C50" s="23"/>
    </row>
    <row r="51" spans="3:3" x14ac:dyDescent="0.2">
      <c r="C51" s="23"/>
    </row>
  </sheetData>
  <customSheetViews>
    <customSheetView guid="{42782E97-C623-4C25-BFAF-4440EEE7B535}" scale="75" state="hidden">
      <pane xSplit="3" ySplit="4" topLeftCell="D5" activePane="bottomRight" state="frozen"/>
      <selection pane="bottomRight" activeCell="B11" sqref="B11"/>
      <pageMargins left="0.75" right="0.75" top="1" bottom="1" header="0.5" footer="0.5"/>
      <pageSetup orientation="portrait" r:id="rId1"/>
      <headerFooter alignWithMargins="0"/>
    </customSheetView>
    <customSheetView guid="{7D2AB08E-5D9E-412E-959E-7A9BEEE02BCC}" scale="75" state="hidden" showRuler="0">
      <pane xSplit="3" ySplit="4" topLeftCell="D5" activePane="bottomRight" state="frozen"/>
      <selection pane="bottomRight" activeCell="B11" sqref="B11"/>
      <pageMargins left="0.75" right="0.75" top="1" bottom="1" header="0.5" footer="0.5"/>
      <pageSetup orientation="portrait" r:id="rId2"/>
      <headerFooter alignWithMargins="0"/>
    </customSheetView>
    <customSheetView guid="{DDEAF972-62AB-45B1-8F50-EE540BC38F34}" scale="75" state="hidden" showRuler="0">
      <pane xSplit="3" ySplit="4" topLeftCell="D5" activePane="bottomRight" state="frozen"/>
      <selection pane="bottomRight" activeCell="B11" sqref="B11"/>
      <pageMargins left="0.75" right="0.75" top="1" bottom="1" header="0.5" footer="0.5"/>
      <pageSetup orientation="portrait" r:id="rId3"/>
      <headerFooter alignWithMargins="0"/>
    </customSheetView>
    <customSheetView guid="{8055220B-CED8-4584-8E20-6257DA2DDBA6}" scale="75" state="hidden">
      <pane xSplit="3" ySplit="4" topLeftCell="D5" activePane="bottomRight" state="frozen"/>
      <selection pane="bottomRight" activeCell="B11" sqref="B11"/>
      <pageMargins left="0.75" right="0.75" top="1" bottom="1" header="0.5" footer="0.5"/>
      <pageSetup orientation="portrait" r:id="rId4"/>
      <headerFooter alignWithMargins="0"/>
    </customSheetView>
    <customSheetView guid="{00C7EE3D-3ED9-4217-AB25-175BB6F46527}" scale="75" state="hidden">
      <pane xSplit="3" ySplit="4" topLeftCell="D5" activePane="bottomRight" state="frozen"/>
      <selection pane="bottomRight" activeCell="B11" sqref="B11"/>
      <pageMargins left="0.75" right="0.75" top="1" bottom="1" header="0.5" footer="0.5"/>
      <pageSetup orientation="portrait" r:id="rId5"/>
      <headerFooter alignWithMargins="0"/>
    </customSheetView>
  </customSheetViews>
  <mergeCells count="8">
    <mergeCell ref="N2:R2"/>
    <mergeCell ref="I1:L1"/>
    <mergeCell ref="M1:R1"/>
    <mergeCell ref="D3:F3"/>
    <mergeCell ref="D2:F2"/>
    <mergeCell ref="G3:I3"/>
    <mergeCell ref="J2:M2"/>
    <mergeCell ref="J3:M3"/>
  </mergeCells>
  <phoneticPr fontId="3" type="noConversion"/>
  <pageMargins left="0.75" right="0.75" top="1" bottom="1" header="0.5" footer="0.5"/>
  <pageSetup orientation="portrait" r:id="rId6"/>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4"/>
  <sheetViews>
    <sheetView showGridLines="0" tabSelected="1" topLeftCell="A4" workbookViewId="0">
      <selection activeCell="D21" sqref="D21"/>
    </sheetView>
  </sheetViews>
  <sheetFormatPr defaultRowHeight="12.75" x14ac:dyDescent="0.2"/>
  <cols>
    <col min="1" max="1" width="7.7109375" style="130" customWidth="1"/>
    <col min="2" max="2" width="36.7109375" style="130" customWidth="1"/>
    <col min="3" max="4" width="54.7109375" style="130" customWidth="1"/>
    <col min="5" max="16384" width="9.140625" style="130"/>
  </cols>
  <sheetData>
    <row r="1" spans="2:5" x14ac:dyDescent="0.2">
      <c r="D1" s="148" t="s">
        <v>168</v>
      </c>
    </row>
    <row r="2" spans="2:5" x14ac:dyDescent="0.2">
      <c r="C2" s="181" t="s">
        <v>161</v>
      </c>
      <c r="D2" s="181"/>
    </row>
    <row r="3" spans="2:5" ht="12.75" customHeight="1" x14ac:dyDescent="0.2">
      <c r="C3" s="181"/>
      <c r="D3" s="181"/>
    </row>
    <row r="4" spans="2:5" x14ac:dyDescent="0.2">
      <c r="C4" s="181"/>
      <c r="D4" s="181"/>
    </row>
    <row r="5" spans="2:5" x14ac:dyDescent="0.2">
      <c r="C5" s="181"/>
      <c r="D5" s="181"/>
    </row>
    <row r="6" spans="2:5" x14ac:dyDescent="0.2">
      <c r="C6" s="181"/>
      <c r="D6" s="181"/>
    </row>
    <row r="7" spans="2:5" ht="18" x14ac:dyDescent="0.25">
      <c r="C7" s="182" t="s">
        <v>171</v>
      </c>
      <c r="D7" s="182"/>
    </row>
    <row r="8" spans="2:5" ht="13.5" thickBot="1" x14ac:dyDescent="0.25"/>
    <row r="9" spans="2:5" s="135" customFormat="1" ht="13.5" thickTop="1" x14ac:dyDescent="0.2">
      <c r="B9" s="131" t="s">
        <v>153</v>
      </c>
      <c r="C9" s="132" t="s">
        <v>154</v>
      </c>
      <c r="D9" s="133" t="s">
        <v>155</v>
      </c>
      <c r="E9" s="134"/>
    </row>
    <row r="10" spans="2:5" s="135" customFormat="1" x14ac:dyDescent="0.2">
      <c r="B10" s="136" t="s">
        <v>156</v>
      </c>
      <c r="C10" s="142">
        <v>38890</v>
      </c>
      <c r="D10" s="149">
        <v>40177</v>
      </c>
    </row>
    <row r="11" spans="2:5" s="135" customFormat="1" x14ac:dyDescent="0.2">
      <c r="B11" s="136" t="s">
        <v>157</v>
      </c>
      <c r="C11" s="142" t="s">
        <v>172</v>
      </c>
      <c r="D11" s="157" t="s">
        <v>177</v>
      </c>
    </row>
    <row r="12" spans="2:5" ht="51" x14ac:dyDescent="0.2">
      <c r="B12" s="152" t="s">
        <v>158</v>
      </c>
      <c r="C12" s="156" t="s">
        <v>173</v>
      </c>
      <c r="D12" s="153" t="s">
        <v>176</v>
      </c>
    </row>
    <row r="13" spans="2:5" x14ac:dyDescent="0.2">
      <c r="B13" s="137"/>
      <c r="C13" s="151" t="s">
        <v>165</v>
      </c>
      <c r="D13" s="151" t="s">
        <v>165</v>
      </c>
    </row>
    <row r="14" spans="2:5" x14ac:dyDescent="0.2">
      <c r="B14" s="146"/>
      <c r="C14" s="154" t="s">
        <v>166</v>
      </c>
      <c r="D14" s="154" t="s">
        <v>166</v>
      </c>
    </row>
    <row r="15" spans="2:5" x14ac:dyDescent="0.2">
      <c r="B15" s="146" t="s">
        <v>164</v>
      </c>
      <c r="C15" s="154" t="s">
        <v>167</v>
      </c>
      <c r="D15" s="154" t="s">
        <v>167</v>
      </c>
    </row>
    <row r="16" spans="2:5" x14ac:dyDescent="0.2">
      <c r="B16" s="146"/>
      <c r="C16" s="154"/>
      <c r="D16" s="154"/>
    </row>
    <row r="17" spans="2:4" x14ac:dyDescent="0.2">
      <c r="B17" s="146"/>
      <c r="C17" s="154"/>
      <c r="D17" s="154"/>
    </row>
    <row r="18" spans="2:4" x14ac:dyDescent="0.2">
      <c r="B18" s="146"/>
      <c r="C18" s="154"/>
      <c r="D18" s="154"/>
    </row>
    <row r="19" spans="2:4" x14ac:dyDescent="0.2">
      <c r="B19" s="147"/>
      <c r="C19" s="155"/>
      <c r="D19" s="155"/>
    </row>
    <row r="20" spans="2:4" ht="25.5" customHeight="1" x14ac:dyDescent="0.2">
      <c r="B20" s="143" t="s">
        <v>159</v>
      </c>
      <c r="C20" s="144" t="s">
        <v>162</v>
      </c>
      <c r="D20" s="144" t="s">
        <v>162</v>
      </c>
    </row>
    <row r="21" spans="2:4" ht="69.75" customHeight="1" x14ac:dyDescent="0.2">
      <c r="B21" s="150"/>
      <c r="C21" s="145" t="s">
        <v>163</v>
      </c>
      <c r="D21" s="145" t="s">
        <v>163</v>
      </c>
    </row>
    <row r="22" spans="2:4" ht="13.5" thickBot="1" x14ac:dyDescent="0.25">
      <c r="B22" s="158" t="s">
        <v>160</v>
      </c>
      <c r="C22" s="159" t="s">
        <v>174</v>
      </c>
      <c r="D22" s="160" t="s">
        <v>175</v>
      </c>
    </row>
    <row r="23" spans="2:4" ht="13.5" thickTop="1" x14ac:dyDescent="0.2">
      <c r="B23" s="138"/>
      <c r="C23" s="139"/>
      <c r="D23" s="138"/>
    </row>
    <row r="24" spans="2:4" x14ac:dyDescent="0.2">
      <c r="B24" s="140"/>
      <c r="C24" s="141"/>
      <c r="D24" s="141"/>
    </row>
  </sheetData>
  <mergeCells count="2">
    <mergeCell ref="C2:D6"/>
    <mergeCell ref="C7:D7"/>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W9"/>
  <sheetViews>
    <sheetView zoomScale="80" zoomScaleNormal="80" zoomScaleSheetLayoutView="85" workbookViewId="0">
      <selection activeCell="H31" sqref="H31"/>
    </sheetView>
  </sheetViews>
  <sheetFormatPr defaultColWidth="9.140625" defaultRowHeight="11.25" x14ac:dyDescent="0.2"/>
  <cols>
    <col min="1" max="1" width="7.7109375" style="68" customWidth="1"/>
    <col min="2" max="2" width="23.5703125" style="68" customWidth="1"/>
    <col min="3" max="3" width="10.28515625" style="68" hidden="1" customWidth="1"/>
    <col min="4" max="4" width="7.5703125" style="68" hidden="1" customWidth="1"/>
    <col min="5" max="5" width="6" style="68" hidden="1" customWidth="1"/>
    <col min="6" max="6" width="5.140625" style="69" customWidth="1"/>
    <col min="7" max="8" width="8.140625" style="68" customWidth="1"/>
    <col min="9" max="9" width="10.140625" style="68" hidden="1" customWidth="1"/>
    <col min="10" max="10" width="6.7109375" style="68" hidden="1" customWidth="1"/>
    <col min="11" max="11" width="4.28515625" style="68" hidden="1" customWidth="1"/>
    <col min="12" max="12" width="8.140625" style="68" customWidth="1"/>
    <col min="13" max="13" width="1.42578125" style="68" customWidth="1"/>
    <col min="14" max="14" width="10" style="68" customWidth="1"/>
    <col min="15" max="16" width="9.140625" style="68" customWidth="1"/>
    <col min="17" max="17" width="9" style="68" bestFit="1" customWidth="1"/>
    <col min="18" max="20" width="7.140625" style="68" customWidth="1"/>
    <col min="21" max="21" width="7" style="68" customWidth="1"/>
    <col min="22" max="22" width="5.7109375" style="68" customWidth="1"/>
    <col min="23" max="23" width="52.5703125" style="68" hidden="1" customWidth="1"/>
    <col min="24" max="16384" width="9.140625" style="68"/>
  </cols>
  <sheetData>
    <row r="1" spans="1:23" s="57" customFormat="1" ht="12.75" x14ac:dyDescent="0.2">
      <c r="A1" s="55" t="s">
        <v>170</v>
      </c>
      <c r="B1" s="58"/>
      <c r="C1" s="58"/>
      <c r="F1" s="59"/>
    </row>
    <row r="2" spans="1:23" s="60" customFormat="1" ht="10.5" customHeight="1" x14ac:dyDescent="0.15">
      <c r="F2" s="61"/>
      <c r="G2" s="56" t="s">
        <v>125</v>
      </c>
      <c r="H2" s="56"/>
      <c r="I2" s="56"/>
      <c r="J2" s="56"/>
      <c r="K2" s="56"/>
      <c r="L2" s="56"/>
      <c r="N2" s="56" t="s">
        <v>116</v>
      </c>
      <c r="O2" s="56"/>
      <c r="P2" s="56"/>
      <c r="Q2" s="184" t="s">
        <v>128</v>
      </c>
      <c r="R2" s="56" t="s">
        <v>99</v>
      </c>
      <c r="S2" s="56"/>
      <c r="T2" s="56"/>
      <c r="U2" s="184" t="s">
        <v>126</v>
      </c>
      <c r="V2" s="186" t="s">
        <v>127</v>
      </c>
    </row>
    <row r="3" spans="1:23" s="56" customFormat="1" ht="20.25" customHeight="1" x14ac:dyDescent="0.15">
      <c r="A3" s="56" t="s">
        <v>39</v>
      </c>
      <c r="B3" s="56" t="s">
        <v>40</v>
      </c>
      <c r="C3" s="56" t="s">
        <v>41</v>
      </c>
      <c r="D3" s="62" t="s">
        <v>111</v>
      </c>
      <c r="E3" s="62" t="s">
        <v>113</v>
      </c>
      <c r="F3" s="63" t="s">
        <v>119</v>
      </c>
      <c r="G3" s="56" t="s">
        <v>102</v>
      </c>
      <c r="H3" s="64" t="s">
        <v>118</v>
      </c>
      <c r="I3" s="65" t="s">
        <v>150</v>
      </c>
      <c r="J3" s="62" t="s">
        <v>114</v>
      </c>
      <c r="K3" s="62" t="s">
        <v>112</v>
      </c>
      <c r="L3" s="66" t="s">
        <v>117</v>
      </c>
      <c r="M3" s="66"/>
      <c r="N3" s="56" t="s">
        <v>102</v>
      </c>
      <c r="O3" s="64" t="s">
        <v>118</v>
      </c>
      <c r="P3" s="66" t="s">
        <v>117</v>
      </c>
      <c r="Q3" s="185"/>
      <c r="R3" s="56" t="s">
        <v>102</v>
      </c>
      <c r="S3" s="64" t="s">
        <v>118</v>
      </c>
      <c r="T3" s="66" t="s">
        <v>117</v>
      </c>
      <c r="U3" s="185"/>
      <c r="V3" s="185"/>
      <c r="W3" s="62" t="s">
        <v>83</v>
      </c>
    </row>
    <row r="4" spans="1:23" x14ac:dyDescent="0.2">
      <c r="F4" s="81"/>
      <c r="G4" s="70"/>
      <c r="H4" s="70"/>
      <c r="I4" s="71"/>
      <c r="J4" s="70"/>
      <c r="K4" s="72"/>
      <c r="L4" s="70"/>
      <c r="M4" s="70"/>
      <c r="N4" s="70"/>
      <c r="O4" s="70"/>
      <c r="P4" s="70"/>
      <c r="Q4" s="72"/>
      <c r="T4" s="74"/>
      <c r="U4" s="73"/>
      <c r="W4" s="75"/>
    </row>
    <row r="5" spans="1:23" x14ac:dyDescent="0.2">
      <c r="A5" s="67" t="s">
        <v>169</v>
      </c>
      <c r="T5" s="82"/>
    </row>
    <row r="6" spans="1:23" s="83" customFormat="1" x14ac:dyDescent="0.2">
      <c r="A6" s="83" t="s">
        <v>122</v>
      </c>
      <c r="D6" s="83" t="s">
        <v>115</v>
      </c>
      <c r="E6" s="83">
        <f>SUMIF(D$6:D$7,D6,F$6:F$7)</f>
        <v>37</v>
      </c>
      <c r="F6" s="84">
        <v>37</v>
      </c>
      <c r="G6" s="85">
        <v>4513000</v>
      </c>
      <c r="H6" s="121" t="s">
        <v>120</v>
      </c>
      <c r="I6" s="122">
        <v>14735492.73776363</v>
      </c>
      <c r="J6" s="85"/>
      <c r="K6" s="123"/>
      <c r="L6" s="85">
        <f t="shared" ref="L6:L7" si="0">I6+K6*J6</f>
        <v>14735492.73776363</v>
      </c>
      <c r="M6" s="85"/>
      <c r="N6" s="85"/>
      <c r="O6" s="85"/>
      <c r="P6" s="85">
        <f t="shared" ref="P6:P7" si="1">L6/F6</f>
        <v>398256.56048009812</v>
      </c>
      <c r="Q6" s="86">
        <f>L6/G6-1</f>
        <v>2.2651213688818146</v>
      </c>
      <c r="R6" s="87">
        <f>0.102188527663142</f>
        <v>0.102188527663142</v>
      </c>
      <c r="S6" s="88" t="s">
        <v>120</v>
      </c>
      <c r="T6" s="120" t="s">
        <v>129</v>
      </c>
      <c r="U6" s="91" t="s">
        <v>130</v>
      </c>
      <c r="W6" s="89"/>
    </row>
    <row r="7" spans="1:23" s="57" customFormat="1" x14ac:dyDescent="0.2">
      <c r="A7" s="57" t="s">
        <v>123</v>
      </c>
      <c r="E7" s="57">
        <f>SUMIF(D$6:D$7,D7,F$6:F$7)</f>
        <v>0</v>
      </c>
      <c r="F7" s="59">
        <v>40</v>
      </c>
      <c r="G7" s="76">
        <v>5539000</v>
      </c>
      <c r="H7" s="124" t="s">
        <v>120</v>
      </c>
      <c r="I7" s="125">
        <v>18085507.262236372</v>
      </c>
      <c r="J7" s="76"/>
      <c r="K7" s="126"/>
      <c r="L7" s="76">
        <f t="shared" si="0"/>
        <v>18085507.262236372</v>
      </c>
      <c r="M7" s="76"/>
      <c r="N7" s="76"/>
      <c r="O7" s="76"/>
      <c r="P7" s="76">
        <f t="shared" si="1"/>
        <v>452137.68155590928</v>
      </c>
      <c r="Q7" s="77">
        <f>L7/G7-1</f>
        <v>2.2651213688818146</v>
      </c>
      <c r="R7" s="79">
        <f>0.113491502274442</f>
        <v>0.113491502274442</v>
      </c>
      <c r="S7" s="90" t="s">
        <v>120</v>
      </c>
      <c r="T7" s="78">
        <v>0</v>
      </c>
      <c r="U7" s="79">
        <f>T7-R7</f>
        <v>-0.113491502274442</v>
      </c>
      <c r="W7" s="80"/>
    </row>
    <row r="8" spans="1:23" s="97" customFormat="1" ht="45" customHeight="1" x14ac:dyDescent="0.2">
      <c r="A8" s="92" t="s">
        <v>121</v>
      </c>
      <c r="B8" s="92" t="s">
        <v>121</v>
      </c>
      <c r="C8" s="92"/>
      <c r="D8" s="92"/>
      <c r="E8" s="92"/>
      <c r="F8" s="93" t="s">
        <v>120</v>
      </c>
      <c r="G8" s="94">
        <v>5354000</v>
      </c>
      <c r="H8" s="127">
        <v>10377000</v>
      </c>
      <c r="I8" s="128"/>
      <c r="J8" s="94"/>
      <c r="K8" s="129"/>
      <c r="L8" s="94">
        <v>13356000</v>
      </c>
      <c r="M8" s="94"/>
      <c r="N8" s="94"/>
      <c r="O8" s="94"/>
      <c r="P8" s="94"/>
      <c r="Q8" s="95">
        <f>L8/G8-1</f>
        <v>1.4945834889802017</v>
      </c>
      <c r="R8" s="187" t="s">
        <v>124</v>
      </c>
      <c r="S8" s="187"/>
      <c r="T8" s="187"/>
      <c r="U8" s="187"/>
      <c r="V8" s="187"/>
      <c r="W8" s="96"/>
    </row>
    <row r="9" spans="1:23" ht="46.5" customHeight="1" x14ac:dyDescent="0.2">
      <c r="A9" s="183" t="s">
        <v>151</v>
      </c>
      <c r="B9" s="183"/>
      <c r="C9" s="183"/>
      <c r="D9" s="183"/>
      <c r="E9" s="183"/>
      <c r="F9" s="183"/>
      <c r="G9" s="183"/>
      <c r="H9" s="183"/>
      <c r="I9" s="183"/>
      <c r="J9" s="183"/>
      <c r="K9" s="183"/>
      <c r="L9" s="183"/>
      <c r="M9" s="183"/>
      <c r="N9" s="183"/>
      <c r="O9" s="183"/>
      <c r="P9" s="183"/>
      <c r="Q9" s="183"/>
      <c r="R9" s="183"/>
      <c r="S9" s="183"/>
      <c r="T9" s="183"/>
      <c r="U9" s="183"/>
      <c r="V9" s="183"/>
    </row>
  </sheetData>
  <sortState ref="A11:AF50">
    <sortCondition ref="B11:B50"/>
  </sortState>
  <customSheetViews>
    <customSheetView guid="{42782E97-C623-4C25-BFAF-4440EEE7B535}" scale="75" fitToPage="1" hiddenColumns="1" topLeftCell="B1">
      <pane xSplit="7" ySplit="1" topLeftCell="I2" activePane="bottomRight" state="frozen"/>
      <selection pane="bottomRight" activeCell="C1" sqref="C1"/>
      <pageMargins left="0.17" right="0.17" top="1" bottom="1" header="0.5" footer="0.5"/>
      <pageSetup paperSize="5" scale="70" orientation="landscape" r:id="rId1"/>
      <headerFooter alignWithMargins="0"/>
    </customSheetView>
    <customSheetView guid="{8055220B-CED8-4584-8E20-6257DA2DDBA6}" scale="75" fitToPage="1" hiddenColumns="1" topLeftCell="B1">
      <pane xSplit="7" ySplit="1" topLeftCell="J5" activePane="bottomRight" state="frozen"/>
      <selection pane="bottomRight" activeCell="J32" sqref="J32"/>
      <pageMargins left="0.17" right="0.17" top="1" bottom="1" header="0.5" footer="0.5"/>
      <pageSetup paperSize="5" scale="70" orientation="landscape" r:id="rId2"/>
      <headerFooter alignWithMargins="0"/>
    </customSheetView>
    <customSheetView guid="{00C7EE3D-3ED9-4217-AB25-175BB6F46527}" scale="75" fitToPage="1" hiddenColumns="1" topLeftCell="B1">
      <pane xSplit="7" ySplit="1" topLeftCell="J5" activePane="bottomRight" state="frozen"/>
      <selection pane="bottomRight" activeCell="J32" sqref="J32"/>
      <pageMargins left="0.17" right="0.17" top="1" bottom="1" header="0.5" footer="0.5"/>
      <pageSetup paperSize="5" scale="70" orientation="landscape" r:id="rId3"/>
      <headerFooter alignWithMargins="0"/>
    </customSheetView>
  </customSheetViews>
  <mergeCells count="5">
    <mergeCell ref="A9:V9"/>
    <mergeCell ref="Q2:Q3"/>
    <mergeCell ref="U2:U3"/>
    <mergeCell ref="V2:V3"/>
    <mergeCell ref="R8:V8"/>
  </mergeCells>
  <phoneticPr fontId="3" type="noConversion"/>
  <conditionalFormatting sqref="T6">
    <cfRule type="cellIs" dxfId="3" priority="5" operator="lessThan">
      <formula>0.1</formula>
    </cfRule>
    <cfRule type="cellIs" dxfId="2" priority="6" operator="equal">
      <formula>0</formula>
    </cfRule>
  </conditionalFormatting>
  <conditionalFormatting sqref="T7">
    <cfRule type="cellIs" dxfId="1" priority="1" operator="lessThan">
      <formula>0.1</formula>
    </cfRule>
    <cfRule type="cellIs" dxfId="0" priority="2" operator="equal">
      <formula>0</formula>
    </cfRule>
  </conditionalFormatting>
  <printOptions horizontalCentered="1"/>
  <pageMargins left="0.25" right="0.25" top="0.5" bottom="0.5" header="0.25" footer="0.25"/>
  <pageSetup scale="79" orientation="portrait" errors="blank"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WhiteSpace="0" topLeftCell="B1" zoomScale="60" zoomScaleNormal="60" zoomScaleSheetLayoutView="70" workbookViewId="0">
      <selection activeCell="B1" sqref="B1:K1"/>
    </sheetView>
  </sheetViews>
  <sheetFormatPr defaultRowHeight="12" x14ac:dyDescent="0.2"/>
  <cols>
    <col min="1" max="1" width="21.7109375" style="99" hidden="1" customWidth="1"/>
    <col min="2" max="2" width="14.7109375" style="99" customWidth="1"/>
    <col min="3" max="3" width="39.140625" style="99" customWidth="1"/>
    <col min="4" max="4" width="21.28515625" style="99" customWidth="1"/>
    <col min="5" max="5" width="14.28515625" style="99" customWidth="1"/>
    <col min="6" max="6" width="21.28515625" style="99" customWidth="1"/>
    <col min="7" max="7" width="15.7109375" style="99" customWidth="1"/>
    <col min="8" max="8" width="13.85546875" style="99" customWidth="1"/>
    <col min="9" max="9" width="18.28515625" style="99" customWidth="1"/>
    <col min="10" max="10" width="26.28515625" style="100" bestFit="1" customWidth="1"/>
    <col min="11" max="11" width="27" style="99" bestFit="1" customWidth="1"/>
    <col min="12" max="12" width="18.28515625" style="99" customWidth="1"/>
    <col min="13" max="13" width="9.140625" style="99"/>
    <col min="14" max="14" width="11.42578125" style="99" customWidth="1"/>
    <col min="15" max="15" width="13.5703125" style="99" bestFit="1" customWidth="1"/>
    <col min="16" max="256" width="9.140625" style="99"/>
    <col min="257" max="257" width="0" style="99" hidden="1" customWidth="1"/>
    <col min="258" max="258" width="14.7109375" style="99" customWidth="1"/>
    <col min="259" max="259" width="39.140625" style="99" customWidth="1"/>
    <col min="260" max="260" width="21.28515625" style="99" customWidth="1"/>
    <col min="261" max="261" width="14.28515625" style="99" customWidth="1"/>
    <col min="262" max="262" width="21.28515625" style="99" customWidth="1"/>
    <col min="263" max="263" width="15.7109375" style="99" customWidth="1"/>
    <col min="264" max="264" width="13.85546875" style="99" customWidth="1"/>
    <col min="265" max="265" width="18.28515625" style="99" customWidth="1"/>
    <col min="266" max="266" width="19" style="99" customWidth="1"/>
    <col min="267" max="267" width="16.7109375" style="99" customWidth="1"/>
    <col min="268" max="268" width="18.28515625" style="99" customWidth="1"/>
    <col min="269" max="269" width="9.140625" style="99"/>
    <col min="270" max="270" width="11.42578125" style="99" customWidth="1"/>
    <col min="271" max="271" width="13.5703125" style="99" bestFit="1" customWidth="1"/>
    <col min="272" max="512" width="9.140625" style="99"/>
    <col min="513" max="513" width="0" style="99" hidden="1" customWidth="1"/>
    <col min="514" max="514" width="14.7109375" style="99" customWidth="1"/>
    <col min="515" max="515" width="39.140625" style="99" customWidth="1"/>
    <col min="516" max="516" width="21.28515625" style="99" customWidth="1"/>
    <col min="517" max="517" width="14.28515625" style="99" customWidth="1"/>
    <col min="518" max="518" width="21.28515625" style="99" customWidth="1"/>
    <col min="519" max="519" width="15.7109375" style="99" customWidth="1"/>
    <col min="520" max="520" width="13.85546875" style="99" customWidth="1"/>
    <col min="521" max="521" width="18.28515625" style="99" customWidth="1"/>
    <col min="522" max="522" width="19" style="99" customWidth="1"/>
    <col min="523" max="523" width="16.7109375" style="99" customWidth="1"/>
    <col min="524" max="524" width="18.28515625" style="99" customWidth="1"/>
    <col min="525" max="525" width="9.140625" style="99"/>
    <col min="526" max="526" width="11.42578125" style="99" customWidth="1"/>
    <col min="527" max="527" width="13.5703125" style="99" bestFit="1" customWidth="1"/>
    <col min="528" max="768" width="9.140625" style="99"/>
    <col min="769" max="769" width="0" style="99" hidden="1" customWidth="1"/>
    <col min="770" max="770" width="14.7109375" style="99" customWidth="1"/>
    <col min="771" max="771" width="39.140625" style="99" customWidth="1"/>
    <col min="772" max="772" width="21.28515625" style="99" customWidth="1"/>
    <col min="773" max="773" width="14.28515625" style="99" customWidth="1"/>
    <col min="774" max="774" width="21.28515625" style="99" customWidth="1"/>
    <col min="775" max="775" width="15.7109375" style="99" customWidth="1"/>
    <col min="776" max="776" width="13.85546875" style="99" customWidth="1"/>
    <col min="777" max="777" width="18.28515625" style="99" customWidth="1"/>
    <col min="778" max="778" width="19" style="99" customWidth="1"/>
    <col min="779" max="779" width="16.7109375" style="99" customWidth="1"/>
    <col min="780" max="780" width="18.28515625" style="99" customWidth="1"/>
    <col min="781" max="781" width="9.140625" style="99"/>
    <col min="782" max="782" width="11.42578125" style="99" customWidth="1"/>
    <col min="783" max="783" width="13.5703125" style="99" bestFit="1" customWidth="1"/>
    <col min="784" max="1024" width="9.140625" style="99"/>
    <col min="1025" max="1025" width="0" style="99" hidden="1" customWidth="1"/>
    <col min="1026" max="1026" width="14.7109375" style="99" customWidth="1"/>
    <col min="1027" max="1027" width="39.140625" style="99" customWidth="1"/>
    <col min="1028" max="1028" width="21.28515625" style="99" customWidth="1"/>
    <col min="1029" max="1029" width="14.28515625" style="99" customWidth="1"/>
    <col min="1030" max="1030" width="21.28515625" style="99" customWidth="1"/>
    <col min="1031" max="1031" width="15.7109375" style="99" customWidth="1"/>
    <col min="1032" max="1032" width="13.85546875" style="99" customWidth="1"/>
    <col min="1033" max="1033" width="18.28515625" style="99" customWidth="1"/>
    <col min="1034" max="1034" width="19" style="99" customWidth="1"/>
    <col min="1035" max="1035" width="16.7109375" style="99" customWidth="1"/>
    <col min="1036" max="1036" width="18.28515625" style="99" customWidth="1"/>
    <col min="1037" max="1037" width="9.140625" style="99"/>
    <col min="1038" max="1038" width="11.42578125" style="99" customWidth="1"/>
    <col min="1039" max="1039" width="13.5703125" style="99" bestFit="1" customWidth="1"/>
    <col min="1040" max="1280" width="9.140625" style="99"/>
    <col min="1281" max="1281" width="0" style="99" hidden="1" customWidth="1"/>
    <col min="1282" max="1282" width="14.7109375" style="99" customWidth="1"/>
    <col min="1283" max="1283" width="39.140625" style="99" customWidth="1"/>
    <col min="1284" max="1284" width="21.28515625" style="99" customWidth="1"/>
    <col min="1285" max="1285" width="14.28515625" style="99" customWidth="1"/>
    <col min="1286" max="1286" width="21.28515625" style="99" customWidth="1"/>
    <col min="1287" max="1287" width="15.7109375" style="99" customWidth="1"/>
    <col min="1288" max="1288" width="13.85546875" style="99" customWidth="1"/>
    <col min="1289" max="1289" width="18.28515625" style="99" customWidth="1"/>
    <col min="1290" max="1290" width="19" style="99" customWidth="1"/>
    <col min="1291" max="1291" width="16.7109375" style="99" customWidth="1"/>
    <col min="1292" max="1292" width="18.28515625" style="99" customWidth="1"/>
    <col min="1293" max="1293" width="9.140625" style="99"/>
    <col min="1294" max="1294" width="11.42578125" style="99" customWidth="1"/>
    <col min="1295" max="1295" width="13.5703125" style="99" bestFit="1" customWidth="1"/>
    <col min="1296" max="1536" width="9.140625" style="99"/>
    <col min="1537" max="1537" width="0" style="99" hidden="1" customWidth="1"/>
    <col min="1538" max="1538" width="14.7109375" style="99" customWidth="1"/>
    <col min="1539" max="1539" width="39.140625" style="99" customWidth="1"/>
    <col min="1540" max="1540" width="21.28515625" style="99" customWidth="1"/>
    <col min="1541" max="1541" width="14.28515625" style="99" customWidth="1"/>
    <col min="1542" max="1542" width="21.28515625" style="99" customWidth="1"/>
    <col min="1543" max="1543" width="15.7109375" style="99" customWidth="1"/>
    <col min="1544" max="1544" width="13.85546875" style="99" customWidth="1"/>
    <col min="1545" max="1545" width="18.28515625" style="99" customWidth="1"/>
    <col min="1546" max="1546" width="19" style="99" customWidth="1"/>
    <col min="1547" max="1547" width="16.7109375" style="99" customWidth="1"/>
    <col min="1548" max="1548" width="18.28515625" style="99" customWidth="1"/>
    <col min="1549" max="1549" width="9.140625" style="99"/>
    <col min="1550" max="1550" width="11.42578125" style="99" customWidth="1"/>
    <col min="1551" max="1551" width="13.5703125" style="99" bestFit="1" customWidth="1"/>
    <col min="1552" max="1792" width="9.140625" style="99"/>
    <col min="1793" max="1793" width="0" style="99" hidden="1" customWidth="1"/>
    <col min="1794" max="1794" width="14.7109375" style="99" customWidth="1"/>
    <col min="1795" max="1795" width="39.140625" style="99" customWidth="1"/>
    <col min="1796" max="1796" width="21.28515625" style="99" customWidth="1"/>
    <col min="1797" max="1797" width="14.28515625" style="99" customWidth="1"/>
    <col min="1798" max="1798" width="21.28515625" style="99" customWidth="1"/>
    <col min="1799" max="1799" width="15.7109375" style="99" customWidth="1"/>
    <col min="1800" max="1800" width="13.85546875" style="99" customWidth="1"/>
    <col min="1801" max="1801" width="18.28515625" style="99" customWidth="1"/>
    <col min="1802" max="1802" width="19" style="99" customWidth="1"/>
    <col min="1803" max="1803" width="16.7109375" style="99" customWidth="1"/>
    <col min="1804" max="1804" width="18.28515625" style="99" customWidth="1"/>
    <col min="1805" max="1805" width="9.140625" style="99"/>
    <col min="1806" max="1806" width="11.42578125" style="99" customWidth="1"/>
    <col min="1807" max="1807" width="13.5703125" style="99" bestFit="1" customWidth="1"/>
    <col min="1808" max="2048" width="9.140625" style="99"/>
    <col min="2049" max="2049" width="0" style="99" hidden="1" customWidth="1"/>
    <col min="2050" max="2050" width="14.7109375" style="99" customWidth="1"/>
    <col min="2051" max="2051" width="39.140625" style="99" customWidth="1"/>
    <col min="2052" max="2052" width="21.28515625" style="99" customWidth="1"/>
    <col min="2053" max="2053" width="14.28515625" style="99" customWidth="1"/>
    <col min="2054" max="2054" width="21.28515625" style="99" customWidth="1"/>
    <col min="2055" max="2055" width="15.7109375" style="99" customWidth="1"/>
    <col min="2056" max="2056" width="13.85546875" style="99" customWidth="1"/>
    <col min="2057" max="2057" width="18.28515625" style="99" customWidth="1"/>
    <col min="2058" max="2058" width="19" style="99" customWidth="1"/>
    <col min="2059" max="2059" width="16.7109375" style="99" customWidth="1"/>
    <col min="2060" max="2060" width="18.28515625" style="99" customWidth="1"/>
    <col min="2061" max="2061" width="9.140625" style="99"/>
    <col min="2062" max="2062" width="11.42578125" style="99" customWidth="1"/>
    <col min="2063" max="2063" width="13.5703125" style="99" bestFit="1" customWidth="1"/>
    <col min="2064" max="2304" width="9.140625" style="99"/>
    <col min="2305" max="2305" width="0" style="99" hidden="1" customWidth="1"/>
    <col min="2306" max="2306" width="14.7109375" style="99" customWidth="1"/>
    <col min="2307" max="2307" width="39.140625" style="99" customWidth="1"/>
    <col min="2308" max="2308" width="21.28515625" style="99" customWidth="1"/>
    <col min="2309" max="2309" width="14.28515625" style="99" customWidth="1"/>
    <col min="2310" max="2310" width="21.28515625" style="99" customWidth="1"/>
    <col min="2311" max="2311" width="15.7109375" style="99" customWidth="1"/>
    <col min="2312" max="2312" width="13.85546875" style="99" customWidth="1"/>
    <col min="2313" max="2313" width="18.28515625" style="99" customWidth="1"/>
    <col min="2314" max="2314" width="19" style="99" customWidth="1"/>
    <col min="2315" max="2315" width="16.7109375" style="99" customWidth="1"/>
    <col min="2316" max="2316" width="18.28515625" style="99" customWidth="1"/>
    <col min="2317" max="2317" width="9.140625" style="99"/>
    <col min="2318" max="2318" width="11.42578125" style="99" customWidth="1"/>
    <col min="2319" max="2319" width="13.5703125" style="99" bestFit="1" customWidth="1"/>
    <col min="2320" max="2560" width="9.140625" style="99"/>
    <col min="2561" max="2561" width="0" style="99" hidden="1" customWidth="1"/>
    <col min="2562" max="2562" width="14.7109375" style="99" customWidth="1"/>
    <col min="2563" max="2563" width="39.140625" style="99" customWidth="1"/>
    <col min="2564" max="2564" width="21.28515625" style="99" customWidth="1"/>
    <col min="2565" max="2565" width="14.28515625" style="99" customWidth="1"/>
    <col min="2566" max="2566" width="21.28515625" style="99" customWidth="1"/>
    <col min="2567" max="2567" width="15.7109375" style="99" customWidth="1"/>
    <col min="2568" max="2568" width="13.85546875" style="99" customWidth="1"/>
    <col min="2569" max="2569" width="18.28515625" style="99" customWidth="1"/>
    <col min="2570" max="2570" width="19" style="99" customWidth="1"/>
    <col min="2571" max="2571" width="16.7109375" style="99" customWidth="1"/>
    <col min="2572" max="2572" width="18.28515625" style="99" customWidth="1"/>
    <col min="2573" max="2573" width="9.140625" style="99"/>
    <col min="2574" max="2574" width="11.42578125" style="99" customWidth="1"/>
    <col min="2575" max="2575" width="13.5703125" style="99" bestFit="1" customWidth="1"/>
    <col min="2576" max="2816" width="9.140625" style="99"/>
    <col min="2817" max="2817" width="0" style="99" hidden="1" customWidth="1"/>
    <col min="2818" max="2818" width="14.7109375" style="99" customWidth="1"/>
    <col min="2819" max="2819" width="39.140625" style="99" customWidth="1"/>
    <col min="2820" max="2820" width="21.28515625" style="99" customWidth="1"/>
    <col min="2821" max="2821" width="14.28515625" style="99" customWidth="1"/>
    <col min="2822" max="2822" width="21.28515625" style="99" customWidth="1"/>
    <col min="2823" max="2823" width="15.7109375" style="99" customWidth="1"/>
    <col min="2824" max="2824" width="13.85546875" style="99" customWidth="1"/>
    <col min="2825" max="2825" width="18.28515625" style="99" customWidth="1"/>
    <col min="2826" max="2826" width="19" style="99" customWidth="1"/>
    <col min="2827" max="2827" width="16.7109375" style="99" customWidth="1"/>
    <col min="2828" max="2828" width="18.28515625" style="99" customWidth="1"/>
    <col min="2829" max="2829" width="9.140625" style="99"/>
    <col min="2830" max="2830" width="11.42578125" style="99" customWidth="1"/>
    <col min="2831" max="2831" width="13.5703125" style="99" bestFit="1" customWidth="1"/>
    <col min="2832" max="3072" width="9.140625" style="99"/>
    <col min="3073" max="3073" width="0" style="99" hidden="1" customWidth="1"/>
    <col min="3074" max="3074" width="14.7109375" style="99" customWidth="1"/>
    <col min="3075" max="3075" width="39.140625" style="99" customWidth="1"/>
    <col min="3076" max="3076" width="21.28515625" style="99" customWidth="1"/>
    <col min="3077" max="3077" width="14.28515625" style="99" customWidth="1"/>
    <col min="3078" max="3078" width="21.28515625" style="99" customWidth="1"/>
    <col min="3079" max="3079" width="15.7109375" style="99" customWidth="1"/>
    <col min="3080" max="3080" width="13.85546875" style="99" customWidth="1"/>
    <col min="3081" max="3081" width="18.28515625" style="99" customWidth="1"/>
    <col min="3082" max="3082" width="19" style="99" customWidth="1"/>
    <col min="3083" max="3083" width="16.7109375" style="99" customWidth="1"/>
    <col min="3084" max="3084" width="18.28515625" style="99" customWidth="1"/>
    <col min="3085" max="3085" width="9.140625" style="99"/>
    <col min="3086" max="3086" width="11.42578125" style="99" customWidth="1"/>
    <col min="3087" max="3087" width="13.5703125" style="99" bestFit="1" customWidth="1"/>
    <col min="3088" max="3328" width="9.140625" style="99"/>
    <col min="3329" max="3329" width="0" style="99" hidden="1" customWidth="1"/>
    <col min="3330" max="3330" width="14.7109375" style="99" customWidth="1"/>
    <col min="3331" max="3331" width="39.140625" style="99" customWidth="1"/>
    <col min="3332" max="3332" width="21.28515625" style="99" customWidth="1"/>
    <col min="3333" max="3333" width="14.28515625" style="99" customWidth="1"/>
    <col min="3334" max="3334" width="21.28515625" style="99" customWidth="1"/>
    <col min="3335" max="3335" width="15.7109375" style="99" customWidth="1"/>
    <col min="3336" max="3336" width="13.85546875" style="99" customWidth="1"/>
    <col min="3337" max="3337" width="18.28515625" style="99" customWidth="1"/>
    <col min="3338" max="3338" width="19" style="99" customWidth="1"/>
    <col min="3339" max="3339" width="16.7109375" style="99" customWidth="1"/>
    <col min="3340" max="3340" width="18.28515625" style="99" customWidth="1"/>
    <col min="3341" max="3341" width="9.140625" style="99"/>
    <col min="3342" max="3342" width="11.42578125" style="99" customWidth="1"/>
    <col min="3343" max="3343" width="13.5703125" style="99" bestFit="1" customWidth="1"/>
    <col min="3344" max="3584" width="9.140625" style="99"/>
    <col min="3585" max="3585" width="0" style="99" hidden="1" customWidth="1"/>
    <col min="3586" max="3586" width="14.7109375" style="99" customWidth="1"/>
    <col min="3587" max="3587" width="39.140625" style="99" customWidth="1"/>
    <col min="3588" max="3588" width="21.28515625" style="99" customWidth="1"/>
    <col min="3589" max="3589" width="14.28515625" style="99" customWidth="1"/>
    <col min="3590" max="3590" width="21.28515625" style="99" customWidth="1"/>
    <col min="3591" max="3591" width="15.7109375" style="99" customWidth="1"/>
    <col min="3592" max="3592" width="13.85546875" style="99" customWidth="1"/>
    <col min="3593" max="3593" width="18.28515625" style="99" customWidth="1"/>
    <col min="3594" max="3594" width="19" style="99" customWidth="1"/>
    <col min="3595" max="3595" width="16.7109375" style="99" customWidth="1"/>
    <col min="3596" max="3596" width="18.28515625" style="99" customWidth="1"/>
    <col min="3597" max="3597" width="9.140625" style="99"/>
    <col min="3598" max="3598" width="11.42578125" style="99" customWidth="1"/>
    <col min="3599" max="3599" width="13.5703125" style="99" bestFit="1" customWidth="1"/>
    <col min="3600" max="3840" width="9.140625" style="99"/>
    <col min="3841" max="3841" width="0" style="99" hidden="1" customWidth="1"/>
    <col min="3842" max="3842" width="14.7109375" style="99" customWidth="1"/>
    <col min="3843" max="3843" width="39.140625" style="99" customWidth="1"/>
    <col min="3844" max="3844" width="21.28515625" style="99" customWidth="1"/>
    <col min="3845" max="3845" width="14.28515625" style="99" customWidth="1"/>
    <col min="3846" max="3846" width="21.28515625" style="99" customWidth="1"/>
    <col min="3847" max="3847" width="15.7109375" style="99" customWidth="1"/>
    <col min="3848" max="3848" width="13.85546875" style="99" customWidth="1"/>
    <col min="3849" max="3849" width="18.28515625" style="99" customWidth="1"/>
    <col min="3850" max="3850" width="19" style="99" customWidth="1"/>
    <col min="3851" max="3851" width="16.7109375" style="99" customWidth="1"/>
    <col min="3852" max="3852" width="18.28515625" style="99" customWidth="1"/>
    <col min="3853" max="3853" width="9.140625" style="99"/>
    <col min="3854" max="3854" width="11.42578125" style="99" customWidth="1"/>
    <col min="3855" max="3855" width="13.5703125" style="99" bestFit="1" customWidth="1"/>
    <col min="3856" max="4096" width="9.140625" style="99"/>
    <col min="4097" max="4097" width="0" style="99" hidden="1" customWidth="1"/>
    <col min="4098" max="4098" width="14.7109375" style="99" customWidth="1"/>
    <col min="4099" max="4099" width="39.140625" style="99" customWidth="1"/>
    <col min="4100" max="4100" width="21.28515625" style="99" customWidth="1"/>
    <col min="4101" max="4101" width="14.28515625" style="99" customWidth="1"/>
    <col min="4102" max="4102" width="21.28515625" style="99" customWidth="1"/>
    <col min="4103" max="4103" width="15.7109375" style="99" customWidth="1"/>
    <col min="4104" max="4104" width="13.85546875" style="99" customWidth="1"/>
    <col min="4105" max="4105" width="18.28515625" style="99" customWidth="1"/>
    <col min="4106" max="4106" width="19" style="99" customWidth="1"/>
    <col min="4107" max="4107" width="16.7109375" style="99" customWidth="1"/>
    <col min="4108" max="4108" width="18.28515625" style="99" customWidth="1"/>
    <col min="4109" max="4109" width="9.140625" style="99"/>
    <col min="4110" max="4110" width="11.42578125" style="99" customWidth="1"/>
    <col min="4111" max="4111" width="13.5703125" style="99" bestFit="1" customWidth="1"/>
    <col min="4112" max="4352" width="9.140625" style="99"/>
    <col min="4353" max="4353" width="0" style="99" hidden="1" customWidth="1"/>
    <col min="4354" max="4354" width="14.7109375" style="99" customWidth="1"/>
    <col min="4355" max="4355" width="39.140625" style="99" customWidth="1"/>
    <col min="4356" max="4356" width="21.28515625" style="99" customWidth="1"/>
    <col min="4357" max="4357" width="14.28515625" style="99" customWidth="1"/>
    <col min="4358" max="4358" width="21.28515625" style="99" customWidth="1"/>
    <col min="4359" max="4359" width="15.7109375" style="99" customWidth="1"/>
    <col min="4360" max="4360" width="13.85546875" style="99" customWidth="1"/>
    <col min="4361" max="4361" width="18.28515625" style="99" customWidth="1"/>
    <col min="4362" max="4362" width="19" style="99" customWidth="1"/>
    <col min="4363" max="4363" width="16.7109375" style="99" customWidth="1"/>
    <col min="4364" max="4364" width="18.28515625" style="99" customWidth="1"/>
    <col min="4365" max="4365" width="9.140625" style="99"/>
    <col min="4366" max="4366" width="11.42578125" style="99" customWidth="1"/>
    <col min="4367" max="4367" width="13.5703125" style="99" bestFit="1" customWidth="1"/>
    <col min="4368" max="4608" width="9.140625" style="99"/>
    <col min="4609" max="4609" width="0" style="99" hidden="1" customWidth="1"/>
    <col min="4610" max="4610" width="14.7109375" style="99" customWidth="1"/>
    <col min="4611" max="4611" width="39.140625" style="99" customWidth="1"/>
    <col min="4612" max="4612" width="21.28515625" style="99" customWidth="1"/>
    <col min="4613" max="4613" width="14.28515625" style="99" customWidth="1"/>
    <col min="4614" max="4614" width="21.28515625" style="99" customWidth="1"/>
    <col min="4615" max="4615" width="15.7109375" style="99" customWidth="1"/>
    <col min="4616" max="4616" width="13.85546875" style="99" customWidth="1"/>
    <col min="4617" max="4617" width="18.28515625" style="99" customWidth="1"/>
    <col min="4618" max="4618" width="19" style="99" customWidth="1"/>
    <col min="4619" max="4619" width="16.7109375" style="99" customWidth="1"/>
    <col min="4620" max="4620" width="18.28515625" style="99" customWidth="1"/>
    <col min="4621" max="4621" width="9.140625" style="99"/>
    <col min="4622" max="4622" width="11.42578125" style="99" customWidth="1"/>
    <col min="4623" max="4623" width="13.5703125" style="99" bestFit="1" customWidth="1"/>
    <col min="4624" max="4864" width="9.140625" style="99"/>
    <col min="4865" max="4865" width="0" style="99" hidden="1" customWidth="1"/>
    <col min="4866" max="4866" width="14.7109375" style="99" customWidth="1"/>
    <col min="4867" max="4867" width="39.140625" style="99" customWidth="1"/>
    <col min="4868" max="4868" width="21.28515625" style="99" customWidth="1"/>
    <col min="4869" max="4869" width="14.28515625" style="99" customWidth="1"/>
    <col min="4870" max="4870" width="21.28515625" style="99" customWidth="1"/>
    <col min="4871" max="4871" width="15.7109375" style="99" customWidth="1"/>
    <col min="4872" max="4872" width="13.85546875" style="99" customWidth="1"/>
    <col min="4873" max="4873" width="18.28515625" style="99" customWidth="1"/>
    <col min="4874" max="4874" width="19" style="99" customWidth="1"/>
    <col min="4875" max="4875" width="16.7109375" style="99" customWidth="1"/>
    <col min="4876" max="4876" width="18.28515625" style="99" customWidth="1"/>
    <col min="4877" max="4877" width="9.140625" style="99"/>
    <col min="4878" max="4878" width="11.42578125" style="99" customWidth="1"/>
    <col min="4879" max="4879" width="13.5703125" style="99" bestFit="1" customWidth="1"/>
    <col min="4880" max="5120" width="9.140625" style="99"/>
    <col min="5121" max="5121" width="0" style="99" hidden="1" customWidth="1"/>
    <col min="5122" max="5122" width="14.7109375" style="99" customWidth="1"/>
    <col min="5123" max="5123" width="39.140625" style="99" customWidth="1"/>
    <col min="5124" max="5124" width="21.28515625" style="99" customWidth="1"/>
    <col min="5125" max="5125" width="14.28515625" style="99" customWidth="1"/>
    <col min="5126" max="5126" width="21.28515625" style="99" customWidth="1"/>
    <col min="5127" max="5127" width="15.7109375" style="99" customWidth="1"/>
    <col min="5128" max="5128" width="13.85546875" style="99" customWidth="1"/>
    <col min="5129" max="5129" width="18.28515625" style="99" customWidth="1"/>
    <col min="5130" max="5130" width="19" style="99" customWidth="1"/>
    <col min="5131" max="5131" width="16.7109375" style="99" customWidth="1"/>
    <col min="5132" max="5132" width="18.28515625" style="99" customWidth="1"/>
    <col min="5133" max="5133" width="9.140625" style="99"/>
    <col min="5134" max="5134" width="11.42578125" style="99" customWidth="1"/>
    <col min="5135" max="5135" width="13.5703125" style="99" bestFit="1" customWidth="1"/>
    <col min="5136" max="5376" width="9.140625" style="99"/>
    <col min="5377" max="5377" width="0" style="99" hidden="1" customWidth="1"/>
    <col min="5378" max="5378" width="14.7109375" style="99" customWidth="1"/>
    <col min="5379" max="5379" width="39.140625" style="99" customWidth="1"/>
    <col min="5380" max="5380" width="21.28515625" style="99" customWidth="1"/>
    <col min="5381" max="5381" width="14.28515625" style="99" customWidth="1"/>
    <col min="5382" max="5382" width="21.28515625" style="99" customWidth="1"/>
    <col min="5383" max="5383" width="15.7109375" style="99" customWidth="1"/>
    <col min="5384" max="5384" width="13.85546875" style="99" customWidth="1"/>
    <col min="5385" max="5385" width="18.28515625" style="99" customWidth="1"/>
    <col min="5386" max="5386" width="19" style="99" customWidth="1"/>
    <col min="5387" max="5387" width="16.7109375" style="99" customWidth="1"/>
    <col min="5388" max="5388" width="18.28515625" style="99" customWidth="1"/>
    <col min="5389" max="5389" width="9.140625" style="99"/>
    <col min="5390" max="5390" width="11.42578125" style="99" customWidth="1"/>
    <col min="5391" max="5391" width="13.5703125" style="99" bestFit="1" customWidth="1"/>
    <col min="5392" max="5632" width="9.140625" style="99"/>
    <col min="5633" max="5633" width="0" style="99" hidden="1" customWidth="1"/>
    <col min="5634" max="5634" width="14.7109375" style="99" customWidth="1"/>
    <col min="5635" max="5635" width="39.140625" style="99" customWidth="1"/>
    <col min="5636" max="5636" width="21.28515625" style="99" customWidth="1"/>
    <col min="5637" max="5637" width="14.28515625" style="99" customWidth="1"/>
    <col min="5638" max="5638" width="21.28515625" style="99" customWidth="1"/>
    <col min="5639" max="5639" width="15.7109375" style="99" customWidth="1"/>
    <col min="5640" max="5640" width="13.85546875" style="99" customWidth="1"/>
    <col min="5641" max="5641" width="18.28515625" style="99" customWidth="1"/>
    <col min="5642" max="5642" width="19" style="99" customWidth="1"/>
    <col min="5643" max="5643" width="16.7109375" style="99" customWidth="1"/>
    <col min="5644" max="5644" width="18.28515625" style="99" customWidth="1"/>
    <col min="5645" max="5645" width="9.140625" style="99"/>
    <col min="5646" max="5646" width="11.42578125" style="99" customWidth="1"/>
    <col min="5647" max="5647" width="13.5703125" style="99" bestFit="1" customWidth="1"/>
    <col min="5648" max="5888" width="9.140625" style="99"/>
    <col min="5889" max="5889" width="0" style="99" hidden="1" customWidth="1"/>
    <col min="5890" max="5890" width="14.7109375" style="99" customWidth="1"/>
    <col min="5891" max="5891" width="39.140625" style="99" customWidth="1"/>
    <col min="5892" max="5892" width="21.28515625" style="99" customWidth="1"/>
    <col min="5893" max="5893" width="14.28515625" style="99" customWidth="1"/>
    <col min="5894" max="5894" width="21.28515625" style="99" customWidth="1"/>
    <col min="5895" max="5895" width="15.7109375" style="99" customWidth="1"/>
    <col min="5896" max="5896" width="13.85546875" style="99" customWidth="1"/>
    <col min="5897" max="5897" width="18.28515625" style="99" customWidth="1"/>
    <col min="5898" max="5898" width="19" style="99" customWidth="1"/>
    <col min="5899" max="5899" width="16.7109375" style="99" customWidth="1"/>
    <col min="5900" max="5900" width="18.28515625" style="99" customWidth="1"/>
    <col min="5901" max="5901" width="9.140625" style="99"/>
    <col min="5902" max="5902" width="11.42578125" style="99" customWidth="1"/>
    <col min="5903" max="5903" width="13.5703125" style="99" bestFit="1" customWidth="1"/>
    <col min="5904" max="6144" width="9.140625" style="99"/>
    <col min="6145" max="6145" width="0" style="99" hidden="1" customWidth="1"/>
    <col min="6146" max="6146" width="14.7109375" style="99" customWidth="1"/>
    <col min="6147" max="6147" width="39.140625" style="99" customWidth="1"/>
    <col min="6148" max="6148" width="21.28515625" style="99" customWidth="1"/>
    <col min="6149" max="6149" width="14.28515625" style="99" customWidth="1"/>
    <col min="6150" max="6150" width="21.28515625" style="99" customWidth="1"/>
    <col min="6151" max="6151" width="15.7109375" style="99" customWidth="1"/>
    <col min="6152" max="6152" width="13.85546875" style="99" customWidth="1"/>
    <col min="6153" max="6153" width="18.28515625" style="99" customWidth="1"/>
    <col min="6154" max="6154" width="19" style="99" customWidth="1"/>
    <col min="6155" max="6155" width="16.7109375" style="99" customWidth="1"/>
    <col min="6156" max="6156" width="18.28515625" style="99" customWidth="1"/>
    <col min="6157" max="6157" width="9.140625" style="99"/>
    <col min="6158" max="6158" width="11.42578125" style="99" customWidth="1"/>
    <col min="6159" max="6159" width="13.5703125" style="99" bestFit="1" customWidth="1"/>
    <col min="6160" max="6400" width="9.140625" style="99"/>
    <col min="6401" max="6401" width="0" style="99" hidden="1" customWidth="1"/>
    <col min="6402" max="6402" width="14.7109375" style="99" customWidth="1"/>
    <col min="6403" max="6403" width="39.140625" style="99" customWidth="1"/>
    <col min="6404" max="6404" width="21.28515625" style="99" customWidth="1"/>
    <col min="6405" max="6405" width="14.28515625" style="99" customWidth="1"/>
    <col min="6406" max="6406" width="21.28515625" style="99" customWidth="1"/>
    <col min="6407" max="6407" width="15.7109375" style="99" customWidth="1"/>
    <col min="6408" max="6408" width="13.85546875" style="99" customWidth="1"/>
    <col min="6409" max="6409" width="18.28515625" style="99" customWidth="1"/>
    <col min="6410" max="6410" width="19" style="99" customWidth="1"/>
    <col min="6411" max="6411" width="16.7109375" style="99" customWidth="1"/>
    <col min="6412" max="6412" width="18.28515625" style="99" customWidth="1"/>
    <col min="6413" max="6413" width="9.140625" style="99"/>
    <col min="6414" max="6414" width="11.42578125" style="99" customWidth="1"/>
    <col min="6415" max="6415" width="13.5703125" style="99" bestFit="1" customWidth="1"/>
    <col min="6416" max="6656" width="9.140625" style="99"/>
    <col min="6657" max="6657" width="0" style="99" hidden="1" customWidth="1"/>
    <col min="6658" max="6658" width="14.7109375" style="99" customWidth="1"/>
    <col min="6659" max="6659" width="39.140625" style="99" customWidth="1"/>
    <col min="6660" max="6660" width="21.28515625" style="99" customWidth="1"/>
    <col min="6661" max="6661" width="14.28515625" style="99" customWidth="1"/>
    <col min="6662" max="6662" width="21.28515625" style="99" customWidth="1"/>
    <col min="6663" max="6663" width="15.7109375" style="99" customWidth="1"/>
    <col min="6664" max="6664" width="13.85546875" style="99" customWidth="1"/>
    <col min="6665" max="6665" width="18.28515625" style="99" customWidth="1"/>
    <col min="6666" max="6666" width="19" style="99" customWidth="1"/>
    <col min="6667" max="6667" width="16.7109375" style="99" customWidth="1"/>
    <col min="6668" max="6668" width="18.28515625" style="99" customWidth="1"/>
    <col min="6669" max="6669" width="9.140625" style="99"/>
    <col min="6670" max="6670" width="11.42578125" style="99" customWidth="1"/>
    <col min="6671" max="6671" width="13.5703125" style="99" bestFit="1" customWidth="1"/>
    <col min="6672" max="6912" width="9.140625" style="99"/>
    <col min="6913" max="6913" width="0" style="99" hidden="1" customWidth="1"/>
    <col min="6914" max="6914" width="14.7109375" style="99" customWidth="1"/>
    <col min="6915" max="6915" width="39.140625" style="99" customWidth="1"/>
    <col min="6916" max="6916" width="21.28515625" style="99" customWidth="1"/>
    <col min="6917" max="6917" width="14.28515625" style="99" customWidth="1"/>
    <col min="6918" max="6918" width="21.28515625" style="99" customWidth="1"/>
    <col min="6919" max="6919" width="15.7109375" style="99" customWidth="1"/>
    <col min="6920" max="6920" width="13.85546875" style="99" customWidth="1"/>
    <col min="6921" max="6921" width="18.28515625" style="99" customWidth="1"/>
    <col min="6922" max="6922" width="19" style="99" customWidth="1"/>
    <col min="6923" max="6923" width="16.7109375" style="99" customWidth="1"/>
    <col min="6924" max="6924" width="18.28515625" style="99" customWidth="1"/>
    <col min="6925" max="6925" width="9.140625" style="99"/>
    <col min="6926" max="6926" width="11.42578125" style="99" customWidth="1"/>
    <col min="6927" max="6927" width="13.5703125" style="99" bestFit="1" customWidth="1"/>
    <col min="6928" max="7168" width="9.140625" style="99"/>
    <col min="7169" max="7169" width="0" style="99" hidden="1" customWidth="1"/>
    <col min="7170" max="7170" width="14.7109375" style="99" customWidth="1"/>
    <col min="7171" max="7171" width="39.140625" style="99" customWidth="1"/>
    <col min="7172" max="7172" width="21.28515625" style="99" customWidth="1"/>
    <col min="7173" max="7173" width="14.28515625" style="99" customWidth="1"/>
    <col min="7174" max="7174" width="21.28515625" style="99" customWidth="1"/>
    <col min="7175" max="7175" width="15.7109375" style="99" customWidth="1"/>
    <col min="7176" max="7176" width="13.85546875" style="99" customWidth="1"/>
    <col min="7177" max="7177" width="18.28515625" style="99" customWidth="1"/>
    <col min="7178" max="7178" width="19" style="99" customWidth="1"/>
    <col min="7179" max="7179" width="16.7109375" style="99" customWidth="1"/>
    <col min="7180" max="7180" width="18.28515625" style="99" customWidth="1"/>
    <col min="7181" max="7181" width="9.140625" style="99"/>
    <col min="7182" max="7182" width="11.42578125" style="99" customWidth="1"/>
    <col min="7183" max="7183" width="13.5703125" style="99" bestFit="1" customWidth="1"/>
    <col min="7184" max="7424" width="9.140625" style="99"/>
    <col min="7425" max="7425" width="0" style="99" hidden="1" customWidth="1"/>
    <col min="7426" max="7426" width="14.7109375" style="99" customWidth="1"/>
    <col min="7427" max="7427" width="39.140625" style="99" customWidth="1"/>
    <col min="7428" max="7428" width="21.28515625" style="99" customWidth="1"/>
    <col min="7429" max="7429" width="14.28515625" style="99" customWidth="1"/>
    <col min="7430" max="7430" width="21.28515625" style="99" customWidth="1"/>
    <col min="7431" max="7431" width="15.7109375" style="99" customWidth="1"/>
    <col min="7432" max="7432" width="13.85546875" style="99" customWidth="1"/>
    <col min="7433" max="7433" width="18.28515625" style="99" customWidth="1"/>
    <col min="7434" max="7434" width="19" style="99" customWidth="1"/>
    <col min="7435" max="7435" width="16.7109375" style="99" customWidth="1"/>
    <col min="7436" max="7436" width="18.28515625" style="99" customWidth="1"/>
    <col min="7437" max="7437" width="9.140625" style="99"/>
    <col min="7438" max="7438" width="11.42578125" style="99" customWidth="1"/>
    <col min="7439" max="7439" width="13.5703125" style="99" bestFit="1" customWidth="1"/>
    <col min="7440" max="7680" width="9.140625" style="99"/>
    <col min="7681" max="7681" width="0" style="99" hidden="1" customWidth="1"/>
    <col min="7682" max="7682" width="14.7109375" style="99" customWidth="1"/>
    <col min="7683" max="7683" width="39.140625" style="99" customWidth="1"/>
    <col min="7684" max="7684" width="21.28515625" style="99" customWidth="1"/>
    <col min="7685" max="7685" width="14.28515625" style="99" customWidth="1"/>
    <col min="7686" max="7686" width="21.28515625" style="99" customWidth="1"/>
    <col min="7687" max="7687" width="15.7109375" style="99" customWidth="1"/>
    <col min="7688" max="7688" width="13.85546875" style="99" customWidth="1"/>
    <col min="7689" max="7689" width="18.28515625" style="99" customWidth="1"/>
    <col min="7690" max="7690" width="19" style="99" customWidth="1"/>
    <col min="7691" max="7691" width="16.7109375" style="99" customWidth="1"/>
    <col min="7692" max="7692" width="18.28515625" style="99" customWidth="1"/>
    <col min="7693" max="7693" width="9.140625" style="99"/>
    <col min="7694" max="7694" width="11.42578125" style="99" customWidth="1"/>
    <col min="7695" max="7695" width="13.5703125" style="99" bestFit="1" customWidth="1"/>
    <col min="7696" max="7936" width="9.140625" style="99"/>
    <col min="7937" max="7937" width="0" style="99" hidden="1" customWidth="1"/>
    <col min="7938" max="7938" width="14.7109375" style="99" customWidth="1"/>
    <col min="7939" max="7939" width="39.140625" style="99" customWidth="1"/>
    <col min="7940" max="7940" width="21.28515625" style="99" customWidth="1"/>
    <col min="7941" max="7941" width="14.28515625" style="99" customWidth="1"/>
    <col min="7942" max="7942" width="21.28515625" style="99" customWidth="1"/>
    <col min="7943" max="7943" width="15.7109375" style="99" customWidth="1"/>
    <col min="7944" max="7944" width="13.85546875" style="99" customWidth="1"/>
    <col min="7945" max="7945" width="18.28515625" style="99" customWidth="1"/>
    <col min="7946" max="7946" width="19" style="99" customWidth="1"/>
    <col min="7947" max="7947" width="16.7109375" style="99" customWidth="1"/>
    <col min="7948" max="7948" width="18.28515625" style="99" customWidth="1"/>
    <col min="7949" max="7949" width="9.140625" style="99"/>
    <col min="7950" max="7950" width="11.42578125" style="99" customWidth="1"/>
    <col min="7951" max="7951" width="13.5703125" style="99" bestFit="1" customWidth="1"/>
    <col min="7952" max="8192" width="9.140625" style="99"/>
    <col min="8193" max="8193" width="0" style="99" hidden="1" customWidth="1"/>
    <col min="8194" max="8194" width="14.7109375" style="99" customWidth="1"/>
    <col min="8195" max="8195" width="39.140625" style="99" customWidth="1"/>
    <col min="8196" max="8196" width="21.28515625" style="99" customWidth="1"/>
    <col min="8197" max="8197" width="14.28515625" style="99" customWidth="1"/>
    <col min="8198" max="8198" width="21.28515625" style="99" customWidth="1"/>
    <col min="8199" max="8199" width="15.7109375" style="99" customWidth="1"/>
    <col min="8200" max="8200" width="13.85546875" style="99" customWidth="1"/>
    <col min="8201" max="8201" width="18.28515625" style="99" customWidth="1"/>
    <col min="8202" max="8202" width="19" style="99" customWidth="1"/>
    <col min="8203" max="8203" width="16.7109375" style="99" customWidth="1"/>
    <col min="8204" max="8204" width="18.28515625" style="99" customWidth="1"/>
    <col min="8205" max="8205" width="9.140625" style="99"/>
    <col min="8206" max="8206" width="11.42578125" style="99" customWidth="1"/>
    <col min="8207" max="8207" width="13.5703125" style="99" bestFit="1" customWidth="1"/>
    <col min="8208" max="8448" width="9.140625" style="99"/>
    <col min="8449" max="8449" width="0" style="99" hidden="1" customWidth="1"/>
    <col min="8450" max="8450" width="14.7109375" style="99" customWidth="1"/>
    <col min="8451" max="8451" width="39.140625" style="99" customWidth="1"/>
    <col min="8452" max="8452" width="21.28515625" style="99" customWidth="1"/>
    <col min="8453" max="8453" width="14.28515625" style="99" customWidth="1"/>
    <col min="8454" max="8454" width="21.28515625" style="99" customWidth="1"/>
    <col min="8455" max="8455" width="15.7109375" style="99" customWidth="1"/>
    <col min="8456" max="8456" width="13.85546875" style="99" customWidth="1"/>
    <col min="8457" max="8457" width="18.28515625" style="99" customWidth="1"/>
    <col min="8458" max="8458" width="19" style="99" customWidth="1"/>
    <col min="8459" max="8459" width="16.7109375" style="99" customWidth="1"/>
    <col min="8460" max="8460" width="18.28515625" style="99" customWidth="1"/>
    <col min="8461" max="8461" width="9.140625" style="99"/>
    <col min="8462" max="8462" width="11.42578125" style="99" customWidth="1"/>
    <col min="8463" max="8463" width="13.5703125" style="99" bestFit="1" customWidth="1"/>
    <col min="8464" max="8704" width="9.140625" style="99"/>
    <col min="8705" max="8705" width="0" style="99" hidden="1" customWidth="1"/>
    <col min="8706" max="8706" width="14.7109375" style="99" customWidth="1"/>
    <col min="8707" max="8707" width="39.140625" style="99" customWidth="1"/>
    <col min="8708" max="8708" width="21.28515625" style="99" customWidth="1"/>
    <col min="8709" max="8709" width="14.28515625" style="99" customWidth="1"/>
    <col min="8710" max="8710" width="21.28515625" style="99" customWidth="1"/>
    <col min="8711" max="8711" width="15.7109375" style="99" customWidth="1"/>
    <col min="8712" max="8712" width="13.85546875" style="99" customWidth="1"/>
    <col min="8713" max="8713" width="18.28515625" style="99" customWidth="1"/>
    <col min="8714" max="8714" width="19" style="99" customWidth="1"/>
    <col min="8715" max="8715" width="16.7109375" style="99" customWidth="1"/>
    <col min="8716" max="8716" width="18.28515625" style="99" customWidth="1"/>
    <col min="8717" max="8717" width="9.140625" style="99"/>
    <col min="8718" max="8718" width="11.42578125" style="99" customWidth="1"/>
    <col min="8719" max="8719" width="13.5703125" style="99" bestFit="1" customWidth="1"/>
    <col min="8720" max="8960" width="9.140625" style="99"/>
    <col min="8961" max="8961" width="0" style="99" hidden="1" customWidth="1"/>
    <col min="8962" max="8962" width="14.7109375" style="99" customWidth="1"/>
    <col min="8963" max="8963" width="39.140625" style="99" customWidth="1"/>
    <col min="8964" max="8964" width="21.28515625" style="99" customWidth="1"/>
    <col min="8965" max="8965" width="14.28515625" style="99" customWidth="1"/>
    <col min="8966" max="8966" width="21.28515625" style="99" customWidth="1"/>
    <col min="8967" max="8967" width="15.7109375" style="99" customWidth="1"/>
    <col min="8968" max="8968" width="13.85546875" style="99" customWidth="1"/>
    <col min="8969" max="8969" width="18.28515625" style="99" customWidth="1"/>
    <col min="8970" max="8970" width="19" style="99" customWidth="1"/>
    <col min="8971" max="8971" width="16.7109375" style="99" customWidth="1"/>
    <col min="8972" max="8972" width="18.28515625" style="99" customWidth="1"/>
    <col min="8973" max="8973" width="9.140625" style="99"/>
    <col min="8974" max="8974" width="11.42578125" style="99" customWidth="1"/>
    <col min="8975" max="8975" width="13.5703125" style="99" bestFit="1" customWidth="1"/>
    <col min="8976" max="9216" width="9.140625" style="99"/>
    <col min="9217" max="9217" width="0" style="99" hidden="1" customWidth="1"/>
    <col min="9218" max="9218" width="14.7109375" style="99" customWidth="1"/>
    <col min="9219" max="9219" width="39.140625" style="99" customWidth="1"/>
    <col min="9220" max="9220" width="21.28515625" style="99" customWidth="1"/>
    <col min="9221" max="9221" width="14.28515625" style="99" customWidth="1"/>
    <col min="9222" max="9222" width="21.28515625" style="99" customWidth="1"/>
    <col min="9223" max="9223" width="15.7109375" style="99" customWidth="1"/>
    <col min="9224" max="9224" width="13.85546875" style="99" customWidth="1"/>
    <col min="9225" max="9225" width="18.28515625" style="99" customWidth="1"/>
    <col min="9226" max="9226" width="19" style="99" customWidth="1"/>
    <col min="9227" max="9227" width="16.7109375" style="99" customWidth="1"/>
    <col min="9228" max="9228" width="18.28515625" style="99" customWidth="1"/>
    <col min="9229" max="9229" width="9.140625" style="99"/>
    <col min="9230" max="9230" width="11.42578125" style="99" customWidth="1"/>
    <col min="9231" max="9231" width="13.5703125" style="99" bestFit="1" customWidth="1"/>
    <col min="9232" max="9472" width="9.140625" style="99"/>
    <col min="9473" max="9473" width="0" style="99" hidden="1" customWidth="1"/>
    <col min="9474" max="9474" width="14.7109375" style="99" customWidth="1"/>
    <col min="9475" max="9475" width="39.140625" style="99" customWidth="1"/>
    <col min="9476" max="9476" width="21.28515625" style="99" customWidth="1"/>
    <col min="9477" max="9477" width="14.28515625" style="99" customWidth="1"/>
    <col min="9478" max="9478" width="21.28515625" style="99" customWidth="1"/>
    <col min="9479" max="9479" width="15.7109375" style="99" customWidth="1"/>
    <col min="9480" max="9480" width="13.85546875" style="99" customWidth="1"/>
    <col min="9481" max="9481" width="18.28515625" style="99" customWidth="1"/>
    <col min="9482" max="9482" width="19" style="99" customWidth="1"/>
    <col min="9483" max="9483" width="16.7109375" style="99" customWidth="1"/>
    <col min="9484" max="9484" width="18.28515625" style="99" customWidth="1"/>
    <col min="9485" max="9485" width="9.140625" style="99"/>
    <col min="9486" max="9486" width="11.42578125" style="99" customWidth="1"/>
    <col min="9487" max="9487" width="13.5703125" style="99" bestFit="1" customWidth="1"/>
    <col min="9488" max="9728" width="9.140625" style="99"/>
    <col min="9729" max="9729" width="0" style="99" hidden="1" customWidth="1"/>
    <col min="9730" max="9730" width="14.7109375" style="99" customWidth="1"/>
    <col min="9731" max="9731" width="39.140625" style="99" customWidth="1"/>
    <col min="9732" max="9732" width="21.28515625" style="99" customWidth="1"/>
    <col min="9733" max="9733" width="14.28515625" style="99" customWidth="1"/>
    <col min="9734" max="9734" width="21.28515625" style="99" customWidth="1"/>
    <col min="9735" max="9735" width="15.7109375" style="99" customWidth="1"/>
    <col min="9736" max="9736" width="13.85546875" style="99" customWidth="1"/>
    <col min="9737" max="9737" width="18.28515625" style="99" customWidth="1"/>
    <col min="9738" max="9738" width="19" style="99" customWidth="1"/>
    <col min="9739" max="9739" width="16.7109375" style="99" customWidth="1"/>
    <col min="9740" max="9740" width="18.28515625" style="99" customWidth="1"/>
    <col min="9741" max="9741" width="9.140625" style="99"/>
    <col min="9742" max="9742" width="11.42578125" style="99" customWidth="1"/>
    <col min="9743" max="9743" width="13.5703125" style="99" bestFit="1" customWidth="1"/>
    <col min="9744" max="9984" width="9.140625" style="99"/>
    <col min="9985" max="9985" width="0" style="99" hidden="1" customWidth="1"/>
    <col min="9986" max="9986" width="14.7109375" style="99" customWidth="1"/>
    <col min="9987" max="9987" width="39.140625" style="99" customWidth="1"/>
    <col min="9988" max="9988" width="21.28515625" style="99" customWidth="1"/>
    <col min="9989" max="9989" width="14.28515625" style="99" customWidth="1"/>
    <col min="9990" max="9990" width="21.28515625" style="99" customWidth="1"/>
    <col min="9991" max="9991" width="15.7109375" style="99" customWidth="1"/>
    <col min="9992" max="9992" width="13.85546875" style="99" customWidth="1"/>
    <col min="9993" max="9993" width="18.28515625" style="99" customWidth="1"/>
    <col min="9994" max="9994" width="19" style="99" customWidth="1"/>
    <col min="9995" max="9995" width="16.7109375" style="99" customWidth="1"/>
    <col min="9996" max="9996" width="18.28515625" style="99" customWidth="1"/>
    <col min="9997" max="9997" width="9.140625" style="99"/>
    <col min="9998" max="9998" width="11.42578125" style="99" customWidth="1"/>
    <col min="9999" max="9999" width="13.5703125" style="99" bestFit="1" customWidth="1"/>
    <col min="10000" max="10240" width="9.140625" style="99"/>
    <col min="10241" max="10241" width="0" style="99" hidden="1" customWidth="1"/>
    <col min="10242" max="10242" width="14.7109375" style="99" customWidth="1"/>
    <col min="10243" max="10243" width="39.140625" style="99" customWidth="1"/>
    <col min="10244" max="10244" width="21.28515625" style="99" customWidth="1"/>
    <col min="10245" max="10245" width="14.28515625" style="99" customWidth="1"/>
    <col min="10246" max="10246" width="21.28515625" style="99" customWidth="1"/>
    <col min="10247" max="10247" width="15.7109375" style="99" customWidth="1"/>
    <col min="10248" max="10248" width="13.85546875" style="99" customWidth="1"/>
    <col min="10249" max="10249" width="18.28515625" style="99" customWidth="1"/>
    <col min="10250" max="10250" width="19" style="99" customWidth="1"/>
    <col min="10251" max="10251" width="16.7109375" style="99" customWidth="1"/>
    <col min="10252" max="10252" width="18.28515625" style="99" customWidth="1"/>
    <col min="10253" max="10253" width="9.140625" style="99"/>
    <col min="10254" max="10254" width="11.42578125" style="99" customWidth="1"/>
    <col min="10255" max="10255" width="13.5703125" style="99" bestFit="1" customWidth="1"/>
    <col min="10256" max="10496" width="9.140625" style="99"/>
    <col min="10497" max="10497" width="0" style="99" hidden="1" customWidth="1"/>
    <col min="10498" max="10498" width="14.7109375" style="99" customWidth="1"/>
    <col min="10499" max="10499" width="39.140625" style="99" customWidth="1"/>
    <col min="10500" max="10500" width="21.28515625" style="99" customWidth="1"/>
    <col min="10501" max="10501" width="14.28515625" style="99" customWidth="1"/>
    <col min="10502" max="10502" width="21.28515625" style="99" customWidth="1"/>
    <col min="10503" max="10503" width="15.7109375" style="99" customWidth="1"/>
    <col min="10504" max="10504" width="13.85546875" style="99" customWidth="1"/>
    <col min="10505" max="10505" width="18.28515625" style="99" customWidth="1"/>
    <col min="10506" max="10506" width="19" style="99" customWidth="1"/>
    <col min="10507" max="10507" width="16.7109375" style="99" customWidth="1"/>
    <col min="10508" max="10508" width="18.28515625" style="99" customWidth="1"/>
    <col min="10509" max="10509" width="9.140625" style="99"/>
    <col min="10510" max="10510" width="11.42578125" style="99" customWidth="1"/>
    <col min="10511" max="10511" width="13.5703125" style="99" bestFit="1" customWidth="1"/>
    <col min="10512" max="10752" width="9.140625" style="99"/>
    <col min="10753" max="10753" width="0" style="99" hidden="1" customWidth="1"/>
    <col min="10754" max="10754" width="14.7109375" style="99" customWidth="1"/>
    <col min="10755" max="10755" width="39.140625" style="99" customWidth="1"/>
    <col min="10756" max="10756" width="21.28515625" style="99" customWidth="1"/>
    <col min="10757" max="10757" width="14.28515625" style="99" customWidth="1"/>
    <col min="10758" max="10758" width="21.28515625" style="99" customWidth="1"/>
    <col min="10759" max="10759" width="15.7109375" style="99" customWidth="1"/>
    <col min="10760" max="10760" width="13.85546875" style="99" customWidth="1"/>
    <col min="10761" max="10761" width="18.28515625" style="99" customWidth="1"/>
    <col min="10762" max="10762" width="19" style="99" customWidth="1"/>
    <col min="10763" max="10763" width="16.7109375" style="99" customWidth="1"/>
    <col min="10764" max="10764" width="18.28515625" style="99" customWidth="1"/>
    <col min="10765" max="10765" width="9.140625" style="99"/>
    <col min="10766" max="10766" width="11.42578125" style="99" customWidth="1"/>
    <col min="10767" max="10767" width="13.5703125" style="99" bestFit="1" customWidth="1"/>
    <col min="10768" max="11008" width="9.140625" style="99"/>
    <col min="11009" max="11009" width="0" style="99" hidden="1" customWidth="1"/>
    <col min="11010" max="11010" width="14.7109375" style="99" customWidth="1"/>
    <col min="11011" max="11011" width="39.140625" style="99" customWidth="1"/>
    <col min="11012" max="11012" width="21.28515625" style="99" customWidth="1"/>
    <col min="11013" max="11013" width="14.28515625" style="99" customWidth="1"/>
    <col min="11014" max="11014" width="21.28515625" style="99" customWidth="1"/>
    <col min="11015" max="11015" width="15.7109375" style="99" customWidth="1"/>
    <col min="11016" max="11016" width="13.85546875" style="99" customWidth="1"/>
    <col min="11017" max="11017" width="18.28515625" style="99" customWidth="1"/>
    <col min="11018" max="11018" width="19" style="99" customWidth="1"/>
    <col min="11019" max="11019" width="16.7109375" style="99" customWidth="1"/>
    <col min="11020" max="11020" width="18.28515625" style="99" customWidth="1"/>
    <col min="11021" max="11021" width="9.140625" style="99"/>
    <col min="11022" max="11022" width="11.42578125" style="99" customWidth="1"/>
    <col min="11023" max="11023" width="13.5703125" style="99" bestFit="1" customWidth="1"/>
    <col min="11024" max="11264" width="9.140625" style="99"/>
    <col min="11265" max="11265" width="0" style="99" hidden="1" customWidth="1"/>
    <col min="11266" max="11266" width="14.7109375" style="99" customWidth="1"/>
    <col min="11267" max="11267" width="39.140625" style="99" customWidth="1"/>
    <col min="11268" max="11268" width="21.28515625" style="99" customWidth="1"/>
    <col min="11269" max="11269" width="14.28515625" style="99" customWidth="1"/>
    <col min="11270" max="11270" width="21.28515625" style="99" customWidth="1"/>
    <col min="11271" max="11271" width="15.7109375" style="99" customWidth="1"/>
    <col min="11272" max="11272" width="13.85546875" style="99" customWidth="1"/>
    <col min="11273" max="11273" width="18.28515625" style="99" customWidth="1"/>
    <col min="11274" max="11274" width="19" style="99" customWidth="1"/>
    <col min="11275" max="11275" width="16.7109375" style="99" customWidth="1"/>
    <col min="11276" max="11276" width="18.28515625" style="99" customWidth="1"/>
    <col min="11277" max="11277" width="9.140625" style="99"/>
    <col min="11278" max="11278" width="11.42578125" style="99" customWidth="1"/>
    <col min="11279" max="11279" width="13.5703125" style="99" bestFit="1" customWidth="1"/>
    <col min="11280" max="11520" width="9.140625" style="99"/>
    <col min="11521" max="11521" width="0" style="99" hidden="1" customWidth="1"/>
    <col min="11522" max="11522" width="14.7109375" style="99" customWidth="1"/>
    <col min="11523" max="11523" width="39.140625" style="99" customWidth="1"/>
    <col min="11524" max="11524" width="21.28515625" style="99" customWidth="1"/>
    <col min="11525" max="11525" width="14.28515625" style="99" customWidth="1"/>
    <col min="11526" max="11526" width="21.28515625" style="99" customWidth="1"/>
    <col min="11527" max="11527" width="15.7109375" style="99" customWidth="1"/>
    <col min="11528" max="11528" width="13.85546875" style="99" customWidth="1"/>
    <col min="11529" max="11529" width="18.28515625" style="99" customWidth="1"/>
    <col min="11530" max="11530" width="19" style="99" customWidth="1"/>
    <col min="11531" max="11531" width="16.7109375" style="99" customWidth="1"/>
    <col min="11532" max="11532" width="18.28515625" style="99" customWidth="1"/>
    <col min="11533" max="11533" width="9.140625" style="99"/>
    <col min="11534" max="11534" width="11.42578125" style="99" customWidth="1"/>
    <col min="11535" max="11535" width="13.5703125" style="99" bestFit="1" customWidth="1"/>
    <col min="11536" max="11776" width="9.140625" style="99"/>
    <col min="11777" max="11777" width="0" style="99" hidden="1" customWidth="1"/>
    <col min="11778" max="11778" width="14.7109375" style="99" customWidth="1"/>
    <col min="11779" max="11779" width="39.140625" style="99" customWidth="1"/>
    <col min="11780" max="11780" width="21.28515625" style="99" customWidth="1"/>
    <col min="11781" max="11781" width="14.28515625" style="99" customWidth="1"/>
    <col min="11782" max="11782" width="21.28515625" style="99" customWidth="1"/>
    <col min="11783" max="11783" width="15.7109375" style="99" customWidth="1"/>
    <col min="11784" max="11784" width="13.85546875" style="99" customWidth="1"/>
    <col min="11785" max="11785" width="18.28515625" style="99" customWidth="1"/>
    <col min="11786" max="11786" width="19" style="99" customWidth="1"/>
    <col min="11787" max="11787" width="16.7109375" style="99" customWidth="1"/>
    <col min="11788" max="11788" width="18.28515625" style="99" customWidth="1"/>
    <col min="11789" max="11789" width="9.140625" style="99"/>
    <col min="11790" max="11790" width="11.42578125" style="99" customWidth="1"/>
    <col min="11791" max="11791" width="13.5703125" style="99" bestFit="1" customWidth="1"/>
    <col min="11792" max="12032" width="9.140625" style="99"/>
    <col min="12033" max="12033" width="0" style="99" hidden="1" customWidth="1"/>
    <col min="12034" max="12034" width="14.7109375" style="99" customWidth="1"/>
    <col min="12035" max="12035" width="39.140625" style="99" customWidth="1"/>
    <col min="12036" max="12036" width="21.28515625" style="99" customWidth="1"/>
    <col min="12037" max="12037" width="14.28515625" style="99" customWidth="1"/>
    <col min="12038" max="12038" width="21.28515625" style="99" customWidth="1"/>
    <col min="12039" max="12039" width="15.7109375" style="99" customWidth="1"/>
    <col min="12040" max="12040" width="13.85546875" style="99" customWidth="1"/>
    <col min="12041" max="12041" width="18.28515625" style="99" customWidth="1"/>
    <col min="12042" max="12042" width="19" style="99" customWidth="1"/>
    <col min="12043" max="12043" width="16.7109375" style="99" customWidth="1"/>
    <col min="12044" max="12044" width="18.28515625" style="99" customWidth="1"/>
    <col min="12045" max="12045" width="9.140625" style="99"/>
    <col min="12046" max="12046" width="11.42578125" style="99" customWidth="1"/>
    <col min="12047" max="12047" width="13.5703125" style="99" bestFit="1" customWidth="1"/>
    <col min="12048" max="12288" width="9.140625" style="99"/>
    <col min="12289" max="12289" width="0" style="99" hidden="1" customWidth="1"/>
    <col min="12290" max="12290" width="14.7109375" style="99" customWidth="1"/>
    <col min="12291" max="12291" width="39.140625" style="99" customWidth="1"/>
    <col min="12292" max="12292" width="21.28515625" style="99" customWidth="1"/>
    <col min="12293" max="12293" width="14.28515625" style="99" customWidth="1"/>
    <col min="12294" max="12294" width="21.28515625" style="99" customWidth="1"/>
    <col min="12295" max="12295" width="15.7109375" style="99" customWidth="1"/>
    <col min="12296" max="12296" width="13.85546875" style="99" customWidth="1"/>
    <col min="12297" max="12297" width="18.28515625" style="99" customWidth="1"/>
    <col min="12298" max="12298" width="19" style="99" customWidth="1"/>
    <col min="12299" max="12299" width="16.7109375" style="99" customWidth="1"/>
    <col min="12300" max="12300" width="18.28515625" style="99" customWidth="1"/>
    <col min="12301" max="12301" width="9.140625" style="99"/>
    <col min="12302" max="12302" width="11.42578125" style="99" customWidth="1"/>
    <col min="12303" max="12303" width="13.5703125" style="99" bestFit="1" customWidth="1"/>
    <col min="12304" max="12544" width="9.140625" style="99"/>
    <col min="12545" max="12545" width="0" style="99" hidden="1" customWidth="1"/>
    <col min="12546" max="12546" width="14.7109375" style="99" customWidth="1"/>
    <col min="12547" max="12547" width="39.140625" style="99" customWidth="1"/>
    <col min="12548" max="12548" width="21.28515625" style="99" customWidth="1"/>
    <col min="12549" max="12549" width="14.28515625" style="99" customWidth="1"/>
    <col min="12550" max="12550" width="21.28515625" style="99" customWidth="1"/>
    <col min="12551" max="12551" width="15.7109375" style="99" customWidth="1"/>
    <col min="12552" max="12552" width="13.85546875" style="99" customWidth="1"/>
    <col min="12553" max="12553" width="18.28515625" style="99" customWidth="1"/>
    <col min="12554" max="12554" width="19" style="99" customWidth="1"/>
    <col min="12555" max="12555" width="16.7109375" style="99" customWidth="1"/>
    <col min="12556" max="12556" width="18.28515625" style="99" customWidth="1"/>
    <col min="12557" max="12557" width="9.140625" style="99"/>
    <col min="12558" max="12558" width="11.42578125" style="99" customWidth="1"/>
    <col min="12559" max="12559" width="13.5703125" style="99" bestFit="1" customWidth="1"/>
    <col min="12560" max="12800" width="9.140625" style="99"/>
    <col min="12801" max="12801" width="0" style="99" hidden="1" customWidth="1"/>
    <col min="12802" max="12802" width="14.7109375" style="99" customWidth="1"/>
    <col min="12803" max="12803" width="39.140625" style="99" customWidth="1"/>
    <col min="12804" max="12804" width="21.28515625" style="99" customWidth="1"/>
    <col min="12805" max="12805" width="14.28515625" style="99" customWidth="1"/>
    <col min="12806" max="12806" width="21.28515625" style="99" customWidth="1"/>
    <col min="12807" max="12807" width="15.7109375" style="99" customWidth="1"/>
    <col min="12808" max="12808" width="13.85546875" style="99" customWidth="1"/>
    <col min="12809" max="12809" width="18.28515625" style="99" customWidth="1"/>
    <col min="12810" max="12810" width="19" style="99" customWidth="1"/>
    <col min="12811" max="12811" width="16.7109375" style="99" customWidth="1"/>
    <col min="12812" max="12812" width="18.28515625" style="99" customWidth="1"/>
    <col min="12813" max="12813" width="9.140625" style="99"/>
    <col min="12814" max="12814" width="11.42578125" style="99" customWidth="1"/>
    <col min="12815" max="12815" width="13.5703125" style="99" bestFit="1" customWidth="1"/>
    <col min="12816" max="13056" width="9.140625" style="99"/>
    <col min="13057" max="13057" width="0" style="99" hidden="1" customWidth="1"/>
    <col min="13058" max="13058" width="14.7109375" style="99" customWidth="1"/>
    <col min="13059" max="13059" width="39.140625" style="99" customWidth="1"/>
    <col min="13060" max="13060" width="21.28515625" style="99" customWidth="1"/>
    <col min="13061" max="13061" width="14.28515625" style="99" customWidth="1"/>
    <col min="13062" max="13062" width="21.28515625" style="99" customWidth="1"/>
    <col min="13063" max="13063" width="15.7109375" style="99" customWidth="1"/>
    <col min="13064" max="13064" width="13.85546875" style="99" customWidth="1"/>
    <col min="13065" max="13065" width="18.28515625" style="99" customWidth="1"/>
    <col min="13066" max="13066" width="19" style="99" customWidth="1"/>
    <col min="13067" max="13067" width="16.7109375" style="99" customWidth="1"/>
    <col min="13068" max="13068" width="18.28515625" style="99" customWidth="1"/>
    <col min="13069" max="13069" width="9.140625" style="99"/>
    <col min="13070" max="13070" width="11.42578125" style="99" customWidth="1"/>
    <col min="13071" max="13071" width="13.5703125" style="99" bestFit="1" customWidth="1"/>
    <col min="13072" max="13312" width="9.140625" style="99"/>
    <col min="13313" max="13313" width="0" style="99" hidden="1" customWidth="1"/>
    <col min="13314" max="13314" width="14.7109375" style="99" customWidth="1"/>
    <col min="13315" max="13315" width="39.140625" style="99" customWidth="1"/>
    <col min="13316" max="13316" width="21.28515625" style="99" customWidth="1"/>
    <col min="13317" max="13317" width="14.28515625" style="99" customWidth="1"/>
    <col min="13318" max="13318" width="21.28515625" style="99" customWidth="1"/>
    <col min="13319" max="13319" width="15.7109375" style="99" customWidth="1"/>
    <col min="13320" max="13320" width="13.85546875" style="99" customWidth="1"/>
    <col min="13321" max="13321" width="18.28515625" style="99" customWidth="1"/>
    <col min="13322" max="13322" width="19" style="99" customWidth="1"/>
    <col min="13323" max="13323" width="16.7109375" style="99" customWidth="1"/>
    <col min="13324" max="13324" width="18.28515625" style="99" customWidth="1"/>
    <col min="13325" max="13325" width="9.140625" style="99"/>
    <col min="13326" max="13326" width="11.42578125" style="99" customWidth="1"/>
    <col min="13327" max="13327" width="13.5703125" style="99" bestFit="1" customWidth="1"/>
    <col min="13328" max="13568" width="9.140625" style="99"/>
    <col min="13569" max="13569" width="0" style="99" hidden="1" customWidth="1"/>
    <col min="13570" max="13570" width="14.7109375" style="99" customWidth="1"/>
    <col min="13571" max="13571" width="39.140625" style="99" customWidth="1"/>
    <col min="13572" max="13572" width="21.28515625" style="99" customWidth="1"/>
    <col min="13573" max="13573" width="14.28515625" style="99" customWidth="1"/>
    <col min="13574" max="13574" width="21.28515625" style="99" customWidth="1"/>
    <col min="13575" max="13575" width="15.7109375" style="99" customWidth="1"/>
    <col min="13576" max="13576" width="13.85546875" style="99" customWidth="1"/>
    <col min="13577" max="13577" width="18.28515625" style="99" customWidth="1"/>
    <col min="13578" max="13578" width="19" style="99" customWidth="1"/>
    <col min="13579" max="13579" width="16.7109375" style="99" customWidth="1"/>
    <col min="13580" max="13580" width="18.28515625" style="99" customWidth="1"/>
    <col min="13581" max="13581" width="9.140625" style="99"/>
    <col min="13582" max="13582" width="11.42578125" style="99" customWidth="1"/>
    <col min="13583" max="13583" width="13.5703125" style="99" bestFit="1" customWidth="1"/>
    <col min="13584" max="13824" width="9.140625" style="99"/>
    <col min="13825" max="13825" width="0" style="99" hidden="1" customWidth="1"/>
    <col min="13826" max="13826" width="14.7109375" style="99" customWidth="1"/>
    <col min="13827" max="13827" width="39.140625" style="99" customWidth="1"/>
    <col min="13828" max="13828" width="21.28515625" style="99" customWidth="1"/>
    <col min="13829" max="13829" width="14.28515625" style="99" customWidth="1"/>
    <col min="13830" max="13830" width="21.28515625" style="99" customWidth="1"/>
    <col min="13831" max="13831" width="15.7109375" style="99" customWidth="1"/>
    <col min="13832" max="13832" width="13.85546875" style="99" customWidth="1"/>
    <col min="13833" max="13833" width="18.28515625" style="99" customWidth="1"/>
    <col min="13834" max="13834" width="19" style="99" customWidth="1"/>
    <col min="13835" max="13835" width="16.7109375" style="99" customWidth="1"/>
    <col min="13836" max="13836" width="18.28515625" style="99" customWidth="1"/>
    <col min="13837" max="13837" width="9.140625" style="99"/>
    <col min="13838" max="13838" width="11.42578125" style="99" customWidth="1"/>
    <col min="13839" max="13839" width="13.5703125" style="99" bestFit="1" customWidth="1"/>
    <col min="13840" max="14080" width="9.140625" style="99"/>
    <col min="14081" max="14081" width="0" style="99" hidden="1" customWidth="1"/>
    <col min="14082" max="14082" width="14.7109375" style="99" customWidth="1"/>
    <col min="14083" max="14083" width="39.140625" style="99" customWidth="1"/>
    <col min="14084" max="14084" width="21.28515625" style="99" customWidth="1"/>
    <col min="14085" max="14085" width="14.28515625" style="99" customWidth="1"/>
    <col min="14086" max="14086" width="21.28515625" style="99" customWidth="1"/>
    <col min="14087" max="14087" width="15.7109375" style="99" customWidth="1"/>
    <col min="14088" max="14088" width="13.85546875" style="99" customWidth="1"/>
    <col min="14089" max="14089" width="18.28515625" style="99" customWidth="1"/>
    <col min="14090" max="14090" width="19" style="99" customWidth="1"/>
    <col min="14091" max="14091" width="16.7109375" style="99" customWidth="1"/>
    <col min="14092" max="14092" width="18.28515625" style="99" customWidth="1"/>
    <col min="14093" max="14093" width="9.140625" style="99"/>
    <col min="14094" max="14094" width="11.42578125" style="99" customWidth="1"/>
    <col min="14095" max="14095" width="13.5703125" style="99" bestFit="1" customWidth="1"/>
    <col min="14096" max="14336" width="9.140625" style="99"/>
    <col min="14337" max="14337" width="0" style="99" hidden="1" customWidth="1"/>
    <col min="14338" max="14338" width="14.7109375" style="99" customWidth="1"/>
    <col min="14339" max="14339" width="39.140625" style="99" customWidth="1"/>
    <col min="14340" max="14340" width="21.28515625" style="99" customWidth="1"/>
    <col min="14341" max="14341" width="14.28515625" style="99" customWidth="1"/>
    <col min="14342" max="14342" width="21.28515625" style="99" customWidth="1"/>
    <col min="14343" max="14343" width="15.7109375" style="99" customWidth="1"/>
    <col min="14344" max="14344" width="13.85546875" style="99" customWidth="1"/>
    <col min="14345" max="14345" width="18.28515625" style="99" customWidth="1"/>
    <col min="14346" max="14346" width="19" style="99" customWidth="1"/>
    <col min="14347" max="14347" width="16.7109375" style="99" customWidth="1"/>
    <col min="14348" max="14348" width="18.28515625" style="99" customWidth="1"/>
    <col min="14349" max="14349" width="9.140625" style="99"/>
    <col min="14350" max="14350" width="11.42578125" style="99" customWidth="1"/>
    <col min="14351" max="14351" width="13.5703125" style="99" bestFit="1" customWidth="1"/>
    <col min="14352" max="14592" width="9.140625" style="99"/>
    <col min="14593" max="14593" width="0" style="99" hidden="1" customWidth="1"/>
    <col min="14594" max="14594" width="14.7109375" style="99" customWidth="1"/>
    <col min="14595" max="14595" width="39.140625" style="99" customWidth="1"/>
    <col min="14596" max="14596" width="21.28515625" style="99" customWidth="1"/>
    <col min="14597" max="14597" width="14.28515625" style="99" customWidth="1"/>
    <col min="14598" max="14598" width="21.28515625" style="99" customWidth="1"/>
    <col min="14599" max="14599" width="15.7109375" style="99" customWidth="1"/>
    <col min="14600" max="14600" width="13.85546875" style="99" customWidth="1"/>
    <col min="14601" max="14601" width="18.28515625" style="99" customWidth="1"/>
    <col min="14602" max="14602" width="19" style="99" customWidth="1"/>
    <col min="14603" max="14603" width="16.7109375" style="99" customWidth="1"/>
    <col min="14604" max="14604" width="18.28515625" style="99" customWidth="1"/>
    <col min="14605" max="14605" width="9.140625" style="99"/>
    <col min="14606" max="14606" width="11.42578125" style="99" customWidth="1"/>
    <col min="14607" max="14607" width="13.5703125" style="99" bestFit="1" customWidth="1"/>
    <col min="14608" max="14848" width="9.140625" style="99"/>
    <col min="14849" max="14849" width="0" style="99" hidden="1" customWidth="1"/>
    <col min="14850" max="14850" width="14.7109375" style="99" customWidth="1"/>
    <col min="14851" max="14851" width="39.140625" style="99" customWidth="1"/>
    <col min="14852" max="14852" width="21.28515625" style="99" customWidth="1"/>
    <col min="14853" max="14853" width="14.28515625" style="99" customWidth="1"/>
    <col min="14854" max="14854" width="21.28515625" style="99" customWidth="1"/>
    <col min="14855" max="14855" width="15.7109375" style="99" customWidth="1"/>
    <col min="14856" max="14856" width="13.85546875" style="99" customWidth="1"/>
    <col min="14857" max="14857" width="18.28515625" style="99" customWidth="1"/>
    <col min="14858" max="14858" width="19" style="99" customWidth="1"/>
    <col min="14859" max="14859" width="16.7109375" style="99" customWidth="1"/>
    <col min="14860" max="14860" width="18.28515625" style="99" customWidth="1"/>
    <col min="14861" max="14861" width="9.140625" style="99"/>
    <col min="14862" max="14862" width="11.42578125" style="99" customWidth="1"/>
    <col min="14863" max="14863" width="13.5703125" style="99" bestFit="1" customWidth="1"/>
    <col min="14864" max="15104" width="9.140625" style="99"/>
    <col min="15105" max="15105" width="0" style="99" hidden="1" customWidth="1"/>
    <col min="15106" max="15106" width="14.7109375" style="99" customWidth="1"/>
    <col min="15107" max="15107" width="39.140625" style="99" customWidth="1"/>
    <col min="15108" max="15108" width="21.28515625" style="99" customWidth="1"/>
    <col min="15109" max="15109" width="14.28515625" style="99" customWidth="1"/>
    <col min="15110" max="15110" width="21.28515625" style="99" customWidth="1"/>
    <col min="15111" max="15111" width="15.7109375" style="99" customWidth="1"/>
    <col min="15112" max="15112" width="13.85546875" style="99" customWidth="1"/>
    <col min="15113" max="15113" width="18.28515625" style="99" customWidth="1"/>
    <col min="15114" max="15114" width="19" style="99" customWidth="1"/>
    <col min="15115" max="15115" width="16.7109375" style="99" customWidth="1"/>
    <col min="15116" max="15116" width="18.28515625" style="99" customWidth="1"/>
    <col min="15117" max="15117" width="9.140625" style="99"/>
    <col min="15118" max="15118" width="11.42578125" style="99" customWidth="1"/>
    <col min="15119" max="15119" width="13.5703125" style="99" bestFit="1" customWidth="1"/>
    <col min="15120" max="15360" width="9.140625" style="99"/>
    <col min="15361" max="15361" width="0" style="99" hidden="1" customWidth="1"/>
    <col min="15362" max="15362" width="14.7109375" style="99" customWidth="1"/>
    <col min="15363" max="15363" width="39.140625" style="99" customWidth="1"/>
    <col min="15364" max="15364" width="21.28515625" style="99" customWidth="1"/>
    <col min="15365" max="15365" width="14.28515625" style="99" customWidth="1"/>
    <col min="15366" max="15366" width="21.28515625" style="99" customWidth="1"/>
    <col min="15367" max="15367" width="15.7109375" style="99" customWidth="1"/>
    <col min="15368" max="15368" width="13.85546875" style="99" customWidth="1"/>
    <col min="15369" max="15369" width="18.28515625" style="99" customWidth="1"/>
    <col min="15370" max="15370" width="19" style="99" customWidth="1"/>
    <col min="15371" max="15371" width="16.7109375" style="99" customWidth="1"/>
    <col min="15372" max="15372" width="18.28515625" style="99" customWidth="1"/>
    <col min="15373" max="15373" width="9.140625" style="99"/>
    <col min="15374" max="15374" width="11.42578125" style="99" customWidth="1"/>
    <col min="15375" max="15375" width="13.5703125" style="99" bestFit="1" customWidth="1"/>
    <col min="15376" max="15616" width="9.140625" style="99"/>
    <col min="15617" max="15617" width="0" style="99" hidden="1" customWidth="1"/>
    <col min="15618" max="15618" width="14.7109375" style="99" customWidth="1"/>
    <col min="15619" max="15619" width="39.140625" style="99" customWidth="1"/>
    <col min="15620" max="15620" width="21.28515625" style="99" customWidth="1"/>
    <col min="15621" max="15621" width="14.28515625" style="99" customWidth="1"/>
    <col min="15622" max="15622" width="21.28515625" style="99" customWidth="1"/>
    <col min="15623" max="15623" width="15.7109375" style="99" customWidth="1"/>
    <col min="15624" max="15624" width="13.85546875" style="99" customWidth="1"/>
    <col min="15625" max="15625" width="18.28515625" style="99" customWidth="1"/>
    <col min="15626" max="15626" width="19" style="99" customWidth="1"/>
    <col min="15627" max="15627" width="16.7109375" style="99" customWidth="1"/>
    <col min="15628" max="15628" width="18.28515625" style="99" customWidth="1"/>
    <col min="15629" max="15629" width="9.140625" style="99"/>
    <col min="15630" max="15630" width="11.42578125" style="99" customWidth="1"/>
    <col min="15631" max="15631" width="13.5703125" style="99" bestFit="1" customWidth="1"/>
    <col min="15632" max="15872" width="9.140625" style="99"/>
    <col min="15873" max="15873" width="0" style="99" hidden="1" customWidth="1"/>
    <col min="15874" max="15874" width="14.7109375" style="99" customWidth="1"/>
    <col min="15875" max="15875" width="39.140625" style="99" customWidth="1"/>
    <col min="15876" max="15876" width="21.28515625" style="99" customWidth="1"/>
    <col min="15877" max="15877" width="14.28515625" style="99" customWidth="1"/>
    <col min="15878" max="15878" width="21.28515625" style="99" customWidth="1"/>
    <col min="15879" max="15879" width="15.7109375" style="99" customWidth="1"/>
    <col min="15880" max="15880" width="13.85546875" style="99" customWidth="1"/>
    <col min="15881" max="15881" width="18.28515625" style="99" customWidth="1"/>
    <col min="15882" max="15882" width="19" style="99" customWidth="1"/>
    <col min="15883" max="15883" width="16.7109375" style="99" customWidth="1"/>
    <col min="15884" max="15884" width="18.28515625" style="99" customWidth="1"/>
    <col min="15885" max="15885" width="9.140625" style="99"/>
    <col min="15886" max="15886" width="11.42578125" style="99" customWidth="1"/>
    <col min="15887" max="15887" width="13.5703125" style="99" bestFit="1" customWidth="1"/>
    <col min="15888" max="16128" width="9.140625" style="99"/>
    <col min="16129" max="16129" width="0" style="99" hidden="1" customWidth="1"/>
    <col min="16130" max="16130" width="14.7109375" style="99" customWidth="1"/>
    <col min="16131" max="16131" width="39.140625" style="99" customWidth="1"/>
    <col min="16132" max="16132" width="21.28515625" style="99" customWidth="1"/>
    <col min="16133" max="16133" width="14.28515625" style="99" customWidth="1"/>
    <col min="16134" max="16134" width="21.28515625" style="99" customWidth="1"/>
    <col min="16135" max="16135" width="15.7109375" style="99" customWidth="1"/>
    <col min="16136" max="16136" width="13.85546875" style="99" customWidth="1"/>
    <col min="16137" max="16137" width="18.28515625" style="99" customWidth="1"/>
    <col min="16138" max="16138" width="19" style="99" customWidth="1"/>
    <col min="16139" max="16139" width="16.7109375" style="99" customWidth="1"/>
    <col min="16140" max="16140" width="18.28515625" style="99" customWidth="1"/>
    <col min="16141" max="16141" width="9.140625" style="99"/>
    <col min="16142" max="16142" width="11.42578125" style="99" customWidth="1"/>
    <col min="16143" max="16143" width="13.5703125" style="99" bestFit="1" customWidth="1"/>
    <col min="16144" max="16384" width="9.140625" style="99"/>
  </cols>
  <sheetData>
    <row r="1" spans="2:12" ht="41.25" x14ac:dyDescent="0.6">
      <c r="B1" s="188" t="s">
        <v>131</v>
      </c>
      <c r="C1" s="188"/>
      <c r="D1" s="188"/>
      <c r="E1" s="188"/>
      <c r="F1" s="188"/>
      <c r="G1" s="188"/>
      <c r="H1" s="188"/>
      <c r="I1" s="188"/>
      <c r="J1" s="188"/>
      <c r="K1" s="188"/>
      <c r="L1" s="98"/>
    </row>
    <row r="2" spans="2:12" x14ac:dyDescent="0.2">
      <c r="B2" s="106"/>
      <c r="C2" s="107"/>
      <c r="D2" s="108"/>
      <c r="E2" s="109"/>
      <c r="F2" s="110"/>
      <c r="H2" s="111"/>
      <c r="I2" s="107"/>
      <c r="J2" s="111"/>
      <c r="K2" s="111"/>
    </row>
    <row r="3" spans="2:12" ht="20.25" x14ac:dyDescent="0.3">
      <c r="B3" s="112" t="s">
        <v>140</v>
      </c>
      <c r="C3" s="113"/>
      <c r="D3" s="113"/>
      <c r="E3" s="113"/>
      <c r="F3" s="110"/>
      <c r="H3" s="111"/>
      <c r="I3" s="107"/>
      <c r="J3" s="111"/>
      <c r="K3" s="111"/>
    </row>
    <row r="4" spans="2:12" ht="33" x14ac:dyDescent="0.3">
      <c r="B4" s="101" t="s">
        <v>39</v>
      </c>
      <c r="C4" s="101" t="s">
        <v>40</v>
      </c>
      <c r="D4" s="102" t="s">
        <v>132</v>
      </c>
      <c r="E4" s="102" t="s">
        <v>133</v>
      </c>
      <c r="F4" s="102" t="s">
        <v>134</v>
      </c>
      <c r="G4" s="102" t="s">
        <v>135</v>
      </c>
      <c r="H4" s="102" t="s">
        <v>136</v>
      </c>
      <c r="I4" s="102" t="s">
        <v>137</v>
      </c>
      <c r="J4" s="102" t="s">
        <v>138</v>
      </c>
      <c r="K4" s="102" t="s">
        <v>139</v>
      </c>
    </row>
    <row r="5" spans="2:12" ht="15.75" x14ac:dyDescent="0.25">
      <c r="B5" s="103" t="s">
        <v>141</v>
      </c>
      <c r="C5" s="103" t="s">
        <v>142</v>
      </c>
      <c r="D5" s="103" t="s">
        <v>143</v>
      </c>
      <c r="E5" s="103">
        <v>32.6</v>
      </c>
      <c r="F5" s="189">
        <v>196</v>
      </c>
      <c r="G5" s="189">
        <v>216</v>
      </c>
      <c r="H5" s="103" t="s">
        <v>144</v>
      </c>
      <c r="I5" s="103" t="s">
        <v>145</v>
      </c>
      <c r="J5" s="114">
        <v>13050075</v>
      </c>
      <c r="K5" s="114">
        <f>J5/E5</f>
        <v>400309.04907975456</v>
      </c>
    </row>
    <row r="6" spans="2:12" ht="33.75" customHeight="1" x14ac:dyDescent="0.25">
      <c r="B6" s="103" t="s">
        <v>146</v>
      </c>
      <c r="C6" s="103" t="s">
        <v>147</v>
      </c>
      <c r="D6" s="104" t="s">
        <v>148</v>
      </c>
      <c r="E6" s="103">
        <v>42.61</v>
      </c>
      <c r="F6" s="190"/>
      <c r="G6" s="190"/>
      <c r="H6" s="103" t="s">
        <v>149</v>
      </c>
      <c r="I6" s="103" t="s">
        <v>145</v>
      </c>
      <c r="J6" s="114">
        <v>12850584</v>
      </c>
      <c r="K6" s="114">
        <f>J6/E6</f>
        <v>301586.10654775874</v>
      </c>
    </row>
    <row r="7" spans="2:12" x14ac:dyDescent="0.2">
      <c r="B7" s="115"/>
      <c r="C7" s="116"/>
      <c r="D7" s="115"/>
      <c r="E7" s="115"/>
      <c r="F7" s="117"/>
      <c r="G7" s="105"/>
      <c r="H7" s="105"/>
      <c r="I7" s="115"/>
      <c r="J7" s="116"/>
      <c r="K7" s="115"/>
    </row>
    <row r="8" spans="2:12" x14ac:dyDescent="0.2">
      <c r="B8" s="106"/>
      <c r="C8" s="107"/>
      <c r="D8" s="108"/>
      <c r="E8" s="109"/>
      <c r="F8" s="110"/>
      <c r="H8" s="111"/>
      <c r="I8" s="107"/>
      <c r="J8" s="111"/>
      <c r="K8" s="111"/>
    </row>
    <row r="9" spans="2:12" x14ac:dyDescent="0.2">
      <c r="B9" s="108"/>
      <c r="C9" s="108"/>
      <c r="D9" s="108"/>
    </row>
    <row r="10" spans="2:12" x14ac:dyDescent="0.2">
      <c r="B10" s="108"/>
      <c r="C10" s="108"/>
      <c r="D10" s="108"/>
    </row>
    <row r="11" spans="2:12" ht="12.75" x14ac:dyDescent="0.2">
      <c r="B11" s="118"/>
      <c r="C11" s="119"/>
      <c r="D11" s="108"/>
    </row>
    <row r="12" spans="2:12" ht="12.75" x14ac:dyDescent="0.2">
      <c r="B12" s="118"/>
      <c r="C12" s="119"/>
      <c r="D12" s="108"/>
    </row>
    <row r="13" spans="2:12" x14ac:dyDescent="0.2">
      <c r="B13" s="108"/>
      <c r="C13" s="108"/>
      <c r="D13" s="108"/>
    </row>
    <row r="14" spans="2:12" x14ac:dyDescent="0.2">
      <c r="B14" s="108"/>
      <c r="C14" s="108"/>
      <c r="D14" s="108"/>
    </row>
    <row r="15" spans="2:12" x14ac:dyDescent="0.2">
      <c r="B15" s="108"/>
      <c r="C15" s="108"/>
      <c r="D15" s="108"/>
    </row>
    <row r="16" spans="2:12" x14ac:dyDescent="0.2">
      <c r="B16" s="108"/>
      <c r="C16" s="108"/>
      <c r="D16" s="108"/>
    </row>
  </sheetData>
  <mergeCells count="3">
    <mergeCell ref="B1:K1"/>
    <mergeCell ref="F5:F6"/>
    <mergeCell ref="G5:G6"/>
  </mergeCells>
  <pageMargins left="0.7" right="0.7" top="0.75" bottom="0.75" header="0.3" footer="0.3"/>
  <pageSetup paperSize="8" scale="63" orientation="portrait" r:id="rId1"/>
  <headerFooter>
    <oddFooter>&amp;CFriday December 04 2009
5:00 pm</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6"/>
  <sheetViews>
    <sheetView workbookViewId="0">
      <selection activeCell="V46" sqref="V46"/>
    </sheetView>
  </sheetViews>
  <sheetFormatPr defaultColWidth="9.140625" defaultRowHeight="12.75" x14ac:dyDescent="0.2"/>
  <cols>
    <col min="1" max="5" width="9.140625" style="48"/>
    <col min="6" max="13" width="0" style="48" hidden="1" customWidth="1"/>
    <col min="14" max="24" width="9.140625" style="48"/>
    <col min="25" max="25" width="9.5703125" style="48" bestFit="1" customWidth="1"/>
    <col min="26" max="28" width="9.140625" style="48"/>
    <col min="29" max="29" width="9.5703125" style="48" bestFit="1" customWidth="1"/>
    <col min="30" max="16384" width="9.140625" style="48"/>
  </cols>
  <sheetData>
    <row r="1" spans="1:30" x14ac:dyDescent="0.2">
      <c r="A1" s="48" t="s">
        <v>84</v>
      </c>
    </row>
    <row r="2" spans="1:30" x14ac:dyDescent="0.2">
      <c r="A2" s="48" t="s">
        <v>85</v>
      </c>
    </row>
    <row r="3" spans="1:30" x14ac:dyDescent="0.2">
      <c r="H3" s="48" t="s">
        <v>86</v>
      </c>
      <c r="N3" s="191" t="s">
        <v>87</v>
      </c>
      <c r="O3" s="191"/>
      <c r="P3" s="191"/>
      <c r="Q3" s="191"/>
      <c r="R3" s="191"/>
      <c r="S3" s="191"/>
      <c r="T3" s="191"/>
      <c r="U3" s="191"/>
    </row>
    <row r="4" spans="1:30" x14ac:dyDescent="0.2">
      <c r="B4" s="192" t="s">
        <v>88</v>
      </c>
      <c r="C4" s="193"/>
      <c r="D4" s="192" t="s">
        <v>89</v>
      </c>
      <c r="E4" s="194"/>
      <c r="F4" s="48" t="s">
        <v>90</v>
      </c>
      <c r="H4" s="48" t="s">
        <v>91</v>
      </c>
      <c r="J4" s="48" t="s">
        <v>92</v>
      </c>
      <c r="L4" s="48" t="s">
        <v>93</v>
      </c>
      <c r="N4" s="192" t="s">
        <v>94</v>
      </c>
      <c r="O4" s="194"/>
      <c r="P4" s="192" t="s">
        <v>95</v>
      </c>
      <c r="Q4" s="194"/>
      <c r="R4" s="192" t="s">
        <v>96</v>
      </c>
      <c r="S4" s="194"/>
      <c r="T4" s="192" t="s">
        <v>97</v>
      </c>
      <c r="U4" s="194"/>
      <c r="V4" s="192" t="s">
        <v>98</v>
      </c>
      <c r="W4" s="194"/>
      <c r="X4" s="192" t="s">
        <v>99</v>
      </c>
      <c r="Y4" s="194"/>
      <c r="AB4" s="48" t="s">
        <v>100</v>
      </c>
    </row>
    <row r="5" spans="1:30" x14ac:dyDescent="0.2">
      <c r="A5" s="52" t="s">
        <v>101</v>
      </c>
      <c r="B5" s="52" t="s">
        <v>102</v>
      </c>
      <c r="C5" s="52" t="s">
        <v>103</v>
      </c>
      <c r="D5" s="52" t="s">
        <v>102</v>
      </c>
      <c r="E5" s="52" t="s">
        <v>103</v>
      </c>
      <c r="F5" s="52" t="s">
        <v>102</v>
      </c>
      <c r="G5" s="52" t="s">
        <v>103</v>
      </c>
      <c r="H5" s="52" t="s">
        <v>102</v>
      </c>
      <c r="I5" s="52" t="s">
        <v>103</v>
      </c>
      <c r="J5" s="52" t="s">
        <v>102</v>
      </c>
      <c r="K5" s="52" t="s">
        <v>103</v>
      </c>
      <c r="L5" s="52" t="s">
        <v>102</v>
      </c>
      <c r="M5" s="52" t="s">
        <v>103</v>
      </c>
      <c r="N5" s="52" t="s">
        <v>102</v>
      </c>
      <c r="O5" s="52" t="s">
        <v>103</v>
      </c>
      <c r="P5" s="52" t="s">
        <v>102</v>
      </c>
      <c r="Q5" s="52" t="s">
        <v>103</v>
      </c>
      <c r="R5" s="52" t="s">
        <v>102</v>
      </c>
      <c r="S5" s="52" t="s">
        <v>103</v>
      </c>
      <c r="T5" s="52" t="s">
        <v>102</v>
      </c>
      <c r="U5" s="52" t="s">
        <v>103</v>
      </c>
      <c r="V5" s="52" t="s">
        <v>102</v>
      </c>
      <c r="W5" s="52" t="s">
        <v>103</v>
      </c>
      <c r="X5" s="52" t="s">
        <v>102</v>
      </c>
      <c r="Y5" s="52" t="s">
        <v>103</v>
      </c>
      <c r="Z5" s="54" t="s">
        <v>104</v>
      </c>
      <c r="AA5" s="53"/>
      <c r="AB5" s="52" t="s">
        <v>102</v>
      </c>
      <c r="AC5" s="52" t="s">
        <v>103</v>
      </c>
    </row>
    <row r="6" spans="1:30" x14ac:dyDescent="0.2">
      <c r="A6" s="48" t="s">
        <v>42</v>
      </c>
      <c r="B6" s="48">
        <v>200</v>
      </c>
      <c r="C6" s="48">
        <v>428</v>
      </c>
      <c r="D6" s="48">
        <v>17.399999999999999</v>
      </c>
      <c r="E6" s="48">
        <v>7.25</v>
      </c>
      <c r="H6" s="48">
        <v>2.8</v>
      </c>
      <c r="I6" s="48">
        <v>0</v>
      </c>
      <c r="R6" s="48">
        <v>14.6</v>
      </c>
      <c r="S6" s="48">
        <v>7.25</v>
      </c>
      <c r="V6" s="49">
        <v>3573000</v>
      </c>
      <c r="W6" s="49">
        <v>1279696.92</v>
      </c>
      <c r="X6" s="48">
        <v>11</v>
      </c>
      <c r="Y6" s="48">
        <v>28</v>
      </c>
      <c r="Z6" s="48" t="s">
        <v>105</v>
      </c>
      <c r="AB6" s="50">
        <f t="shared" ref="AB6:AB45" si="0">V6/D6</f>
        <v>205344.82758620693</v>
      </c>
      <c r="AC6" s="50">
        <v>176509.92</v>
      </c>
      <c r="AD6" s="48" t="s">
        <v>42</v>
      </c>
    </row>
    <row r="7" spans="1:30" x14ac:dyDescent="0.2">
      <c r="A7" s="48" t="s">
        <v>43</v>
      </c>
      <c r="B7" s="48">
        <v>550</v>
      </c>
      <c r="C7" s="48">
        <v>346</v>
      </c>
      <c r="D7" s="48">
        <v>18.899999999999999</v>
      </c>
      <c r="E7" s="48">
        <v>18.899999999999999</v>
      </c>
      <c r="J7" s="48">
        <v>8.5</v>
      </c>
      <c r="M7" s="48">
        <v>8.5</v>
      </c>
      <c r="N7" s="48">
        <v>10.4</v>
      </c>
      <c r="O7" s="48">
        <v>10.4</v>
      </c>
      <c r="R7" s="48">
        <v>10.4</v>
      </c>
      <c r="S7" s="48">
        <v>10.4</v>
      </c>
      <c r="V7" s="49">
        <v>2194000</v>
      </c>
      <c r="W7" s="49">
        <v>3093793.8834000002</v>
      </c>
      <c r="X7" s="48">
        <v>20</v>
      </c>
      <c r="Y7" s="48">
        <v>13</v>
      </c>
      <c r="Z7" s="48" t="s">
        <v>105</v>
      </c>
      <c r="AB7" s="50">
        <f t="shared" si="0"/>
        <v>116084.65608465609</v>
      </c>
      <c r="AC7" s="50">
        <v>163433.38</v>
      </c>
      <c r="AD7" s="48" t="s">
        <v>43</v>
      </c>
    </row>
    <row r="8" spans="1:30" x14ac:dyDescent="0.2">
      <c r="A8" s="48" t="s">
        <v>106</v>
      </c>
      <c r="B8" s="48">
        <v>1000</v>
      </c>
      <c r="C8" s="48">
        <v>1660</v>
      </c>
      <c r="D8" s="48">
        <v>11</v>
      </c>
      <c r="E8" s="48">
        <v>10</v>
      </c>
      <c r="F8" s="48">
        <v>0</v>
      </c>
      <c r="G8" s="48">
        <v>10.75</v>
      </c>
      <c r="L8" s="48">
        <v>11</v>
      </c>
      <c r="M8" s="48">
        <v>0</v>
      </c>
      <c r="P8" s="48">
        <v>11</v>
      </c>
      <c r="Q8" s="48">
        <v>10</v>
      </c>
      <c r="V8" s="49">
        <v>1680000</v>
      </c>
      <c r="W8" s="49">
        <v>2348882.0950000002</v>
      </c>
      <c r="X8" s="48">
        <v>18</v>
      </c>
      <c r="Y8" s="48">
        <v>43</v>
      </c>
      <c r="Z8" s="48" t="s">
        <v>105</v>
      </c>
      <c r="AA8" s="48" t="s">
        <v>82</v>
      </c>
      <c r="AB8" s="50">
        <f t="shared" si="0"/>
        <v>152727.27272727274</v>
      </c>
      <c r="AC8" s="50">
        <v>218500.66</v>
      </c>
      <c r="AD8" s="48" t="s">
        <v>44</v>
      </c>
    </row>
    <row r="9" spans="1:30" x14ac:dyDescent="0.2">
      <c r="A9" s="48" t="s">
        <v>45</v>
      </c>
      <c r="C9" s="48">
        <v>166</v>
      </c>
      <c r="D9" s="48">
        <v>4.2</v>
      </c>
      <c r="E9" s="48">
        <v>4.1399999999999997</v>
      </c>
      <c r="T9" s="48">
        <v>4.2</v>
      </c>
      <c r="U9" s="48">
        <v>4.1399999999999997</v>
      </c>
      <c r="V9" s="49">
        <v>223464.78</v>
      </c>
      <c r="W9" s="49">
        <v>939529.98539999989</v>
      </c>
      <c r="X9" s="48">
        <v>19</v>
      </c>
      <c r="Y9" s="48">
        <v>10</v>
      </c>
      <c r="Z9" s="48" t="s">
        <v>105</v>
      </c>
      <c r="AB9" s="50">
        <f t="shared" si="0"/>
        <v>53205.899999999994</v>
      </c>
      <c r="AC9" s="50">
        <v>226939.61</v>
      </c>
      <c r="AD9" s="48" t="s">
        <v>45</v>
      </c>
    </row>
    <row r="10" spans="1:30" x14ac:dyDescent="0.2">
      <c r="A10" s="48" t="s">
        <v>46</v>
      </c>
      <c r="C10" s="48">
        <v>184</v>
      </c>
      <c r="D10" s="48">
        <v>12.2</v>
      </c>
      <c r="E10" s="48">
        <v>11.34</v>
      </c>
      <c r="T10" s="48">
        <v>12.2</v>
      </c>
      <c r="U10" s="48">
        <v>11.34</v>
      </c>
      <c r="V10" s="49">
        <v>595936.43999999994</v>
      </c>
      <c r="W10" s="49">
        <v>1771603.9739999999</v>
      </c>
      <c r="X10" s="48">
        <v>20</v>
      </c>
      <c r="Y10" s="48">
        <v>16</v>
      </c>
      <c r="Z10" s="48" t="s">
        <v>105</v>
      </c>
      <c r="AB10" s="50">
        <f t="shared" si="0"/>
        <v>48847.249180327868</v>
      </c>
      <c r="AC10" s="50">
        <v>156226.1</v>
      </c>
      <c r="AD10" s="48" t="s">
        <v>46</v>
      </c>
    </row>
    <row r="11" spans="1:30" x14ac:dyDescent="0.2">
      <c r="A11" s="48" t="s">
        <v>47</v>
      </c>
      <c r="B11" s="48">
        <v>300</v>
      </c>
      <c r="C11" s="48">
        <v>89</v>
      </c>
      <c r="D11" s="48">
        <v>10.9</v>
      </c>
      <c r="E11" s="48">
        <v>9.52</v>
      </c>
      <c r="P11" s="48">
        <v>10.9</v>
      </c>
      <c r="S11" s="48">
        <v>10.9</v>
      </c>
      <c r="V11" s="49">
        <v>1936000</v>
      </c>
      <c r="W11" s="49">
        <v>490346.16399999993</v>
      </c>
      <c r="X11" s="48">
        <v>15</v>
      </c>
      <c r="Y11" s="48">
        <v>15</v>
      </c>
      <c r="Z11" s="48" t="s">
        <v>105</v>
      </c>
      <c r="AB11" s="50">
        <f t="shared" si="0"/>
        <v>177614.67889908256</v>
      </c>
      <c r="AC11" s="50">
        <v>51506.95</v>
      </c>
      <c r="AD11" s="48" t="s">
        <v>47</v>
      </c>
    </row>
    <row r="12" spans="1:30" x14ac:dyDescent="0.2">
      <c r="A12" s="48" t="s">
        <v>48</v>
      </c>
      <c r="C12" s="48">
        <v>72</v>
      </c>
      <c r="D12" s="48">
        <v>4.7</v>
      </c>
      <c r="E12" s="48">
        <v>3.92</v>
      </c>
      <c r="S12" s="48">
        <v>3.92</v>
      </c>
      <c r="T12" s="48">
        <v>4.7</v>
      </c>
      <c r="V12" s="49">
        <v>209757.24</v>
      </c>
      <c r="W12" s="49">
        <v>317605.8872</v>
      </c>
      <c r="X12" s="48">
        <v>22</v>
      </c>
      <c r="Y12" s="48">
        <v>12</v>
      </c>
      <c r="Z12" s="48" t="s">
        <v>105</v>
      </c>
      <c r="AB12" s="50">
        <f t="shared" si="0"/>
        <v>44629.2</v>
      </c>
      <c r="AC12" s="50">
        <v>81021.91</v>
      </c>
      <c r="AD12" s="48" t="s">
        <v>48</v>
      </c>
    </row>
    <row r="13" spans="1:30" x14ac:dyDescent="0.2">
      <c r="A13" s="48" t="s">
        <v>49</v>
      </c>
      <c r="C13" s="48">
        <v>51</v>
      </c>
      <c r="D13" s="48">
        <v>4.5</v>
      </c>
      <c r="E13" s="48">
        <v>3.39</v>
      </c>
      <c r="R13" s="48">
        <v>4.5</v>
      </c>
      <c r="V13" s="49">
        <v>145044.9</v>
      </c>
      <c r="W13" s="49">
        <v>430998.15900000004</v>
      </c>
      <c r="X13" s="48">
        <v>30</v>
      </c>
      <c r="Y13" s="48" t="s">
        <v>107</v>
      </c>
      <c r="Z13" s="48" t="s">
        <v>105</v>
      </c>
      <c r="AB13" s="50">
        <f t="shared" si="0"/>
        <v>32232.199999999997</v>
      </c>
      <c r="AC13" s="50">
        <v>127138.1</v>
      </c>
      <c r="AD13" s="48" t="s">
        <v>49</v>
      </c>
    </row>
    <row r="14" spans="1:30" x14ac:dyDescent="0.2">
      <c r="A14" s="48" t="s">
        <v>50</v>
      </c>
      <c r="C14" s="48">
        <v>343</v>
      </c>
      <c r="D14" s="48">
        <v>5.2</v>
      </c>
      <c r="E14" s="48">
        <v>5.24</v>
      </c>
      <c r="S14" s="48">
        <v>5.24</v>
      </c>
      <c r="T14" s="48">
        <v>5.24</v>
      </c>
      <c r="V14" s="49">
        <v>116035.92</v>
      </c>
      <c r="W14" s="49">
        <v>931890.71759999997</v>
      </c>
      <c r="X14" s="48">
        <v>16</v>
      </c>
      <c r="Y14" s="51">
        <v>11</v>
      </c>
      <c r="Z14" s="48" t="s">
        <v>105</v>
      </c>
      <c r="AB14" s="50">
        <f t="shared" si="0"/>
        <v>22314.6</v>
      </c>
      <c r="AC14" s="50">
        <v>177841.74</v>
      </c>
      <c r="AD14" s="48" t="s">
        <v>50</v>
      </c>
    </row>
    <row r="15" spans="1:30" x14ac:dyDescent="0.2">
      <c r="A15" s="48" t="s">
        <v>51</v>
      </c>
      <c r="B15" s="48">
        <v>450</v>
      </c>
      <c r="C15" s="48">
        <v>720</v>
      </c>
      <c r="D15" s="48">
        <v>7.9</v>
      </c>
      <c r="E15" s="48">
        <v>6.7</v>
      </c>
      <c r="P15" s="48">
        <v>7.9</v>
      </c>
      <c r="S15" s="48">
        <v>6.7</v>
      </c>
      <c r="V15" s="49">
        <v>1403000</v>
      </c>
      <c r="W15" s="49">
        <v>1241293.3220000002</v>
      </c>
      <c r="X15" s="48">
        <v>21</v>
      </c>
      <c r="Y15" s="48">
        <v>38</v>
      </c>
      <c r="Z15" s="48" t="s">
        <v>105</v>
      </c>
      <c r="AB15" s="50">
        <f t="shared" si="0"/>
        <v>177594.93670886074</v>
      </c>
      <c r="AC15" s="50">
        <v>185267.66</v>
      </c>
      <c r="AD15" s="48" t="s">
        <v>51</v>
      </c>
    </row>
    <row r="16" spans="1:30" x14ac:dyDescent="0.2">
      <c r="A16" s="48" t="s">
        <v>52</v>
      </c>
      <c r="C16" s="48">
        <v>85</v>
      </c>
      <c r="D16" s="48">
        <v>6</v>
      </c>
      <c r="E16" s="48">
        <v>7.4</v>
      </c>
      <c r="S16" s="48">
        <v>7.4</v>
      </c>
      <c r="T16" s="48">
        <v>7.4</v>
      </c>
      <c r="V16" s="49">
        <v>267775.2</v>
      </c>
      <c r="W16" s="49">
        <v>1024203.7176000001</v>
      </c>
      <c r="X16" s="48">
        <v>22</v>
      </c>
      <c r="Y16" s="48">
        <v>9</v>
      </c>
      <c r="Z16" s="48" t="s">
        <v>105</v>
      </c>
      <c r="AB16" s="50">
        <f t="shared" si="0"/>
        <v>44629.200000000004</v>
      </c>
      <c r="AC16" s="50">
        <v>137661.79</v>
      </c>
      <c r="AD16" s="48" t="s">
        <v>52</v>
      </c>
    </row>
    <row r="17" spans="1:31" x14ac:dyDescent="0.2">
      <c r="A17" s="48" t="s">
        <v>53</v>
      </c>
      <c r="C17" s="48">
        <v>12</v>
      </c>
      <c r="D17" s="48">
        <v>10.3</v>
      </c>
      <c r="E17" s="48">
        <v>10.3</v>
      </c>
      <c r="R17" s="48">
        <v>10.3</v>
      </c>
      <c r="S17" s="48">
        <v>10.3</v>
      </c>
      <c r="V17" s="49">
        <v>240997.68</v>
      </c>
      <c r="W17" s="49">
        <v>426696.47099999996</v>
      </c>
      <c r="X17" s="48">
        <v>16</v>
      </c>
      <c r="Y17" s="48">
        <v>1</v>
      </c>
      <c r="Z17" s="48" t="s">
        <v>105</v>
      </c>
      <c r="AB17" s="50">
        <f t="shared" si="0"/>
        <v>23397.833009708735</v>
      </c>
      <c r="AC17" s="50">
        <v>41588.35</v>
      </c>
      <c r="AD17" s="48" t="s">
        <v>53</v>
      </c>
    </row>
    <row r="18" spans="1:31" x14ac:dyDescent="0.2">
      <c r="A18" s="48" t="s">
        <v>54</v>
      </c>
      <c r="C18" s="48">
        <v>73</v>
      </c>
      <c r="D18" s="48">
        <v>6</v>
      </c>
      <c r="E18" s="48">
        <v>6</v>
      </c>
      <c r="R18" s="48">
        <v>6</v>
      </c>
      <c r="S18" s="48">
        <v>6</v>
      </c>
      <c r="V18" s="49">
        <v>136119.06</v>
      </c>
      <c r="W18" s="49">
        <v>269501.26229999994</v>
      </c>
      <c r="X18" s="48">
        <v>16</v>
      </c>
      <c r="Y18" s="48">
        <v>15</v>
      </c>
      <c r="Z18" s="48" t="s">
        <v>105</v>
      </c>
      <c r="AB18" s="50">
        <f t="shared" si="0"/>
        <v>22686.51</v>
      </c>
      <c r="AC18" s="50">
        <v>45142.59</v>
      </c>
      <c r="AD18" s="48" t="s">
        <v>54</v>
      </c>
    </row>
    <row r="19" spans="1:31" x14ac:dyDescent="0.2">
      <c r="A19" s="48" t="s">
        <v>55</v>
      </c>
      <c r="C19" s="48">
        <v>67</v>
      </c>
      <c r="D19" s="48">
        <v>7.85</v>
      </c>
      <c r="E19" s="48">
        <v>7.85</v>
      </c>
      <c r="R19" s="48">
        <v>7.85</v>
      </c>
      <c r="S19" s="48">
        <v>7.85</v>
      </c>
      <c r="V19" s="49">
        <v>174053.88</v>
      </c>
      <c r="W19" s="49">
        <v>328570.07099999994</v>
      </c>
      <c r="X19" s="48">
        <v>16</v>
      </c>
      <c r="Y19" s="48">
        <v>19</v>
      </c>
      <c r="Z19" s="48" t="s">
        <v>105</v>
      </c>
      <c r="AB19" s="50">
        <f t="shared" si="0"/>
        <v>22172.468789808918</v>
      </c>
      <c r="AC19" s="50">
        <v>41856.06</v>
      </c>
      <c r="AD19" s="48" t="s">
        <v>55</v>
      </c>
    </row>
    <row r="20" spans="1:31" x14ac:dyDescent="0.2">
      <c r="A20" s="48" t="s">
        <v>56</v>
      </c>
      <c r="B20" s="48">
        <v>250</v>
      </c>
      <c r="C20" s="48">
        <v>161</v>
      </c>
      <c r="D20" s="48">
        <v>4.5</v>
      </c>
      <c r="E20" s="48">
        <v>4.28</v>
      </c>
      <c r="P20" s="48">
        <v>4.5</v>
      </c>
      <c r="S20" s="48">
        <v>4.28</v>
      </c>
      <c r="V20" s="49">
        <v>799000</v>
      </c>
      <c r="W20" s="49">
        <v>622784.55480000004</v>
      </c>
      <c r="X20" s="48">
        <v>12</v>
      </c>
      <c r="Y20" s="48">
        <v>17</v>
      </c>
      <c r="Z20" s="48" t="s">
        <v>105</v>
      </c>
      <c r="AB20" s="50">
        <f t="shared" si="0"/>
        <v>177555.55555555556</v>
      </c>
      <c r="AC20" s="50">
        <v>145510.41</v>
      </c>
      <c r="AD20" s="48" t="s">
        <v>56</v>
      </c>
    </row>
    <row r="21" spans="1:31" x14ac:dyDescent="0.2">
      <c r="A21" s="48" t="s">
        <v>57</v>
      </c>
      <c r="C21" s="48">
        <v>105</v>
      </c>
      <c r="D21" s="48">
        <v>4.9000000000000004</v>
      </c>
      <c r="E21" s="48">
        <v>4.67</v>
      </c>
      <c r="R21" s="48">
        <v>4.9000000000000004</v>
      </c>
      <c r="S21" s="48">
        <v>4.67</v>
      </c>
      <c r="V21" s="49">
        <v>109341.54</v>
      </c>
      <c r="W21" s="49">
        <v>649940.38509999996</v>
      </c>
      <c r="X21" s="48">
        <v>16</v>
      </c>
      <c r="Y21" s="48">
        <v>12</v>
      </c>
      <c r="Z21" s="48" t="s">
        <v>105</v>
      </c>
      <c r="AB21" s="50">
        <f t="shared" si="0"/>
        <v>22314.6</v>
      </c>
      <c r="AC21" s="50">
        <v>139173.53</v>
      </c>
      <c r="AD21" s="48" t="s">
        <v>57</v>
      </c>
    </row>
    <row r="22" spans="1:31" x14ac:dyDescent="0.2">
      <c r="A22" s="48" t="s">
        <v>58</v>
      </c>
      <c r="C22" s="48">
        <v>57</v>
      </c>
      <c r="D22" s="48">
        <v>8.66</v>
      </c>
      <c r="E22" s="48">
        <v>8.66</v>
      </c>
      <c r="S22" s="48">
        <v>8.66</v>
      </c>
      <c r="T22" s="48">
        <v>8.66</v>
      </c>
      <c r="V22" s="49">
        <v>290089.8</v>
      </c>
      <c r="W22" s="49">
        <v>261469.38820000002</v>
      </c>
      <c r="X22" s="48">
        <v>30</v>
      </c>
      <c r="Y22" s="48">
        <v>28</v>
      </c>
      <c r="Z22" s="48" t="s">
        <v>105</v>
      </c>
      <c r="AB22" s="50">
        <f t="shared" si="0"/>
        <v>33497.667436489603</v>
      </c>
      <c r="AC22" s="50">
        <v>30192.77</v>
      </c>
      <c r="AD22" s="48" t="s">
        <v>58</v>
      </c>
    </row>
    <row r="23" spans="1:31" x14ac:dyDescent="0.2">
      <c r="A23" s="48" t="s">
        <v>59</v>
      </c>
      <c r="D23" s="48">
        <v>4.0999999999999996</v>
      </c>
      <c r="E23" s="48">
        <v>4.29</v>
      </c>
      <c r="T23" s="48">
        <v>4.0999999999999996</v>
      </c>
      <c r="U23" s="48">
        <v>4.29</v>
      </c>
      <c r="V23" s="49">
        <v>182979.72</v>
      </c>
      <c r="W23" s="49">
        <v>340341.74460000003</v>
      </c>
      <c r="X23" s="48">
        <v>22</v>
      </c>
      <c r="Y23" s="48">
        <v>8</v>
      </c>
      <c r="Z23" s="48" t="s">
        <v>108</v>
      </c>
      <c r="AB23" s="50">
        <f t="shared" si="0"/>
        <v>44629.200000000004</v>
      </c>
      <c r="AC23" s="50">
        <v>79333.740000000005</v>
      </c>
      <c r="AD23" s="48" t="s">
        <v>59</v>
      </c>
    </row>
    <row r="24" spans="1:31" x14ac:dyDescent="0.2">
      <c r="A24" s="48" t="s">
        <v>60</v>
      </c>
      <c r="C24" s="48">
        <v>31</v>
      </c>
      <c r="D24" s="48">
        <v>8.3000000000000007</v>
      </c>
      <c r="E24" s="48">
        <v>7.94</v>
      </c>
      <c r="S24" s="48">
        <v>7.94</v>
      </c>
      <c r="T24" s="48">
        <v>8.3000000000000007</v>
      </c>
      <c r="V24" s="49">
        <v>258849.36</v>
      </c>
      <c r="W24" s="49">
        <v>474315.11479999998</v>
      </c>
      <c r="X24" s="48">
        <v>31</v>
      </c>
      <c r="Y24" s="48">
        <v>5</v>
      </c>
      <c r="Z24" s="48" t="s">
        <v>105</v>
      </c>
      <c r="AB24" s="50">
        <f t="shared" si="0"/>
        <v>31186.669879518067</v>
      </c>
      <c r="AC24" s="50">
        <v>59737.42</v>
      </c>
      <c r="AD24" s="48" t="s">
        <v>60</v>
      </c>
    </row>
    <row r="25" spans="1:31" x14ac:dyDescent="0.2">
      <c r="A25" s="48" t="s">
        <v>61</v>
      </c>
      <c r="C25" s="48">
        <v>76</v>
      </c>
      <c r="D25" s="48">
        <v>3.6</v>
      </c>
      <c r="E25" s="48">
        <v>3.7</v>
      </c>
      <c r="R25" s="48">
        <v>3.6</v>
      </c>
      <c r="V25" s="49">
        <v>80332.56</v>
      </c>
      <c r="W25" s="49">
        <v>185400.48800000001</v>
      </c>
      <c r="X25" s="48">
        <v>16</v>
      </c>
      <c r="Y25" s="48">
        <v>18</v>
      </c>
      <c r="Z25" s="48" t="s">
        <v>105</v>
      </c>
      <c r="AB25" s="50">
        <f t="shared" si="0"/>
        <v>22314.6</v>
      </c>
      <c r="AC25" s="50">
        <v>50108.24</v>
      </c>
      <c r="AD25" s="48" t="s">
        <v>61</v>
      </c>
    </row>
    <row r="26" spans="1:31" x14ac:dyDescent="0.2">
      <c r="A26" s="48" t="s">
        <v>62</v>
      </c>
      <c r="C26" s="48">
        <v>285</v>
      </c>
      <c r="D26" s="48">
        <v>10</v>
      </c>
      <c r="E26" s="48">
        <v>5.8</v>
      </c>
      <c r="R26" s="48">
        <v>10</v>
      </c>
      <c r="S26" s="48">
        <v>5.8</v>
      </c>
      <c r="V26" s="49">
        <v>223146</v>
      </c>
      <c r="W26" s="49">
        <v>1255023.0819999999</v>
      </c>
      <c r="X26" s="48">
        <v>16</v>
      </c>
      <c r="Y26" s="48">
        <v>14</v>
      </c>
      <c r="Z26" s="48" t="s">
        <v>105</v>
      </c>
      <c r="AB26" s="50">
        <f t="shared" si="0"/>
        <v>22314.6</v>
      </c>
      <c r="AC26" s="50">
        <v>216383.29</v>
      </c>
      <c r="AD26" s="48" t="s">
        <v>62</v>
      </c>
    </row>
    <row r="27" spans="1:31" x14ac:dyDescent="0.2">
      <c r="A27" s="48" t="s">
        <v>63</v>
      </c>
      <c r="C27" s="48">
        <v>245</v>
      </c>
      <c r="D27" s="48">
        <v>7.1</v>
      </c>
      <c r="E27" s="48">
        <v>7.8</v>
      </c>
      <c r="S27" s="48">
        <v>7.8</v>
      </c>
      <c r="T27" s="48">
        <v>7.1</v>
      </c>
      <c r="V27" s="49">
        <v>158433.66</v>
      </c>
      <c r="W27" s="49">
        <v>1784998.878</v>
      </c>
      <c r="X27" s="48">
        <v>16</v>
      </c>
      <c r="Y27" s="48">
        <v>16</v>
      </c>
      <c r="Z27" s="48" t="s">
        <v>105</v>
      </c>
      <c r="AB27" s="50">
        <f t="shared" si="0"/>
        <v>22314.600000000002</v>
      </c>
      <c r="AC27" s="50">
        <v>228846.01</v>
      </c>
      <c r="AD27" s="48" t="s">
        <v>63</v>
      </c>
    </row>
    <row r="28" spans="1:31" x14ac:dyDescent="0.2">
      <c r="A28" s="48" t="s">
        <v>64</v>
      </c>
      <c r="C28" s="48">
        <v>142</v>
      </c>
      <c r="D28" s="48">
        <v>6.7</v>
      </c>
      <c r="E28" s="48">
        <v>7.02</v>
      </c>
      <c r="S28" s="48">
        <v>6.7</v>
      </c>
      <c r="T28" s="48">
        <v>6.7</v>
      </c>
      <c r="V28" s="49">
        <v>339326.13</v>
      </c>
      <c r="W28" s="49">
        <v>1478481.4979999999</v>
      </c>
      <c r="X28" s="48">
        <v>20</v>
      </c>
      <c r="Y28" s="48">
        <v>10</v>
      </c>
      <c r="Z28" s="48" t="s">
        <v>105</v>
      </c>
      <c r="AB28" s="50">
        <f t="shared" si="0"/>
        <v>50645.691044776118</v>
      </c>
      <c r="AC28" s="50">
        <v>210609.9</v>
      </c>
      <c r="AD28" s="48" t="s">
        <v>64</v>
      </c>
    </row>
    <row r="29" spans="1:31" x14ac:dyDescent="0.2">
      <c r="A29" s="48" t="s">
        <v>109</v>
      </c>
      <c r="C29" s="48">
        <v>375</v>
      </c>
      <c r="D29" s="48">
        <v>6.7</v>
      </c>
      <c r="E29" s="48">
        <v>6.82</v>
      </c>
      <c r="R29" s="48">
        <v>6.7</v>
      </c>
      <c r="S29" s="48">
        <v>6.82</v>
      </c>
      <c r="V29" s="49">
        <v>149507.82</v>
      </c>
      <c r="W29" s="49">
        <v>1257601.4528000001</v>
      </c>
      <c r="X29" s="48">
        <v>16</v>
      </c>
      <c r="Y29" s="48">
        <v>24</v>
      </c>
      <c r="Z29" s="48" t="s">
        <v>105</v>
      </c>
      <c r="AB29" s="50">
        <f t="shared" si="0"/>
        <v>22314.600000000002</v>
      </c>
      <c r="AC29" s="50">
        <v>184399.04</v>
      </c>
      <c r="AD29" s="48" t="s">
        <v>65</v>
      </c>
    </row>
    <row r="30" spans="1:31" x14ac:dyDescent="0.2">
      <c r="A30" s="48" t="s">
        <v>66</v>
      </c>
      <c r="C30" s="48">
        <v>133</v>
      </c>
      <c r="D30" s="48">
        <v>28.6</v>
      </c>
      <c r="E30" s="48">
        <v>27.7</v>
      </c>
      <c r="S30" s="48">
        <v>27.7</v>
      </c>
      <c r="T30" s="48">
        <v>28.6</v>
      </c>
      <c r="V30" s="49">
        <v>1276395.1200000001</v>
      </c>
      <c r="W30" s="49">
        <v>5159211.4239999996</v>
      </c>
      <c r="X30" s="48">
        <v>22</v>
      </c>
      <c r="Y30" s="48">
        <v>8</v>
      </c>
      <c r="Z30" s="48" t="s">
        <v>105</v>
      </c>
      <c r="AB30" s="50">
        <f t="shared" si="0"/>
        <v>44629.200000000004</v>
      </c>
      <c r="AC30" s="50">
        <v>186253.12</v>
      </c>
      <c r="AD30" s="48" t="s">
        <v>66</v>
      </c>
      <c r="AE30" s="48" t="s">
        <v>110</v>
      </c>
    </row>
    <row r="31" spans="1:31" x14ac:dyDescent="0.2">
      <c r="A31" s="48" t="s">
        <v>67</v>
      </c>
      <c r="C31" s="48">
        <v>162</v>
      </c>
      <c r="D31" s="48">
        <v>12.5</v>
      </c>
      <c r="E31" s="48">
        <v>11.96</v>
      </c>
      <c r="S31" s="48">
        <v>11.96</v>
      </c>
      <c r="T31" s="48">
        <v>12.5</v>
      </c>
      <c r="V31" s="49">
        <v>379348.2</v>
      </c>
      <c r="W31" s="49">
        <v>2430375.6932000001</v>
      </c>
      <c r="X31" s="48">
        <v>32</v>
      </c>
      <c r="Y31" s="48">
        <v>9</v>
      </c>
      <c r="Z31" s="48" t="s">
        <v>105</v>
      </c>
      <c r="AB31" s="50">
        <f t="shared" si="0"/>
        <v>30347.856</v>
      </c>
      <c r="AC31" s="50">
        <v>203208.67</v>
      </c>
      <c r="AD31" s="48" t="s">
        <v>67</v>
      </c>
    </row>
    <row r="32" spans="1:31" x14ac:dyDescent="0.2">
      <c r="A32" s="48" t="s">
        <v>68</v>
      </c>
      <c r="D32" s="48">
        <v>8.3000000000000007</v>
      </c>
      <c r="E32" s="48">
        <v>8.06</v>
      </c>
      <c r="R32" s="48">
        <v>8.3000000000000007</v>
      </c>
      <c r="V32" s="49">
        <v>185211.18</v>
      </c>
      <c r="W32" s="49">
        <v>1480760.1484000003</v>
      </c>
      <c r="X32" s="48">
        <v>16</v>
      </c>
      <c r="Y32" s="48" t="s">
        <v>107</v>
      </c>
      <c r="Z32" s="48" t="s">
        <v>105</v>
      </c>
      <c r="AB32" s="50">
        <f t="shared" si="0"/>
        <v>22314.6</v>
      </c>
      <c r="AC32" s="50">
        <v>183717.14</v>
      </c>
      <c r="AD32" s="48" t="s">
        <v>68</v>
      </c>
    </row>
    <row r="33" spans="1:30" x14ac:dyDescent="0.2">
      <c r="A33" s="48" t="s">
        <v>69</v>
      </c>
      <c r="C33" s="48">
        <v>272</v>
      </c>
      <c r="D33" s="48">
        <v>8</v>
      </c>
      <c r="E33" s="48">
        <v>8.2100000000000009</v>
      </c>
      <c r="S33" s="48">
        <v>8.2100000000000009</v>
      </c>
      <c r="T33" s="48">
        <v>8</v>
      </c>
      <c r="V33" s="49">
        <v>178516.8</v>
      </c>
      <c r="W33" s="49">
        <v>1436750</v>
      </c>
      <c r="X33" s="48">
        <v>16</v>
      </c>
      <c r="Y33" s="48">
        <v>0</v>
      </c>
      <c r="Z33" s="48" t="s">
        <v>105</v>
      </c>
      <c r="AB33" s="50">
        <f t="shared" si="0"/>
        <v>22314.6</v>
      </c>
      <c r="AC33" s="50">
        <v>175000</v>
      </c>
      <c r="AD33" s="48" t="s">
        <v>69</v>
      </c>
    </row>
    <row r="34" spans="1:30" x14ac:dyDescent="0.2">
      <c r="A34" s="48" t="s">
        <v>70</v>
      </c>
      <c r="C34" s="48">
        <v>59</v>
      </c>
      <c r="D34" s="48">
        <v>4</v>
      </c>
      <c r="E34" s="48">
        <v>4.0999999999999996</v>
      </c>
      <c r="T34" s="48">
        <v>4</v>
      </c>
      <c r="V34" s="49">
        <v>178516.8</v>
      </c>
      <c r="W34" s="49">
        <v>717500</v>
      </c>
      <c r="X34" s="48">
        <v>22</v>
      </c>
      <c r="Y34" s="48" t="s">
        <v>107</v>
      </c>
      <c r="Z34" s="48" t="s">
        <v>105</v>
      </c>
      <c r="AB34" s="50">
        <f t="shared" si="0"/>
        <v>44629.2</v>
      </c>
      <c r="AC34" s="50">
        <v>175000</v>
      </c>
      <c r="AD34" s="48" t="s">
        <v>70</v>
      </c>
    </row>
    <row r="35" spans="1:30" x14ac:dyDescent="0.2">
      <c r="A35" s="48" t="s">
        <v>71</v>
      </c>
      <c r="C35" s="48">
        <v>70</v>
      </c>
      <c r="D35" s="48">
        <v>10</v>
      </c>
      <c r="E35" s="48">
        <v>10</v>
      </c>
      <c r="S35" s="48">
        <v>10</v>
      </c>
      <c r="T35" s="48">
        <v>10</v>
      </c>
      <c r="V35" s="49">
        <v>357033.6</v>
      </c>
      <c r="W35" s="49">
        <v>1750000</v>
      </c>
      <c r="X35" s="48">
        <v>28</v>
      </c>
      <c r="Y35" s="48">
        <v>0</v>
      </c>
      <c r="Z35" s="48" t="s">
        <v>105</v>
      </c>
      <c r="AB35" s="50">
        <f t="shared" si="0"/>
        <v>35703.360000000001</v>
      </c>
      <c r="AC35" s="50">
        <v>175000</v>
      </c>
      <c r="AD35" s="48" t="s">
        <v>71</v>
      </c>
    </row>
    <row r="36" spans="1:30" x14ac:dyDescent="0.2">
      <c r="A36" s="48" t="s">
        <v>72</v>
      </c>
      <c r="C36" s="48">
        <v>132</v>
      </c>
      <c r="D36" s="48">
        <v>4</v>
      </c>
      <c r="E36" s="48">
        <v>4.04</v>
      </c>
      <c r="R36" s="48">
        <v>4</v>
      </c>
      <c r="S36" s="48">
        <v>4.04</v>
      </c>
      <c r="V36" s="49">
        <v>89258.4</v>
      </c>
      <c r="W36" s="49">
        <v>707000</v>
      </c>
      <c r="X36" s="48">
        <v>16</v>
      </c>
      <c r="Y36" s="48">
        <v>0</v>
      </c>
      <c r="Z36" s="48" t="s">
        <v>105</v>
      </c>
      <c r="AB36" s="50">
        <f t="shared" si="0"/>
        <v>22314.6</v>
      </c>
      <c r="AC36" s="50">
        <v>175000</v>
      </c>
      <c r="AD36" s="48" t="s">
        <v>72</v>
      </c>
    </row>
    <row r="37" spans="1:30" x14ac:dyDescent="0.2">
      <c r="A37" s="48" t="s">
        <v>73</v>
      </c>
      <c r="C37" s="48">
        <v>24</v>
      </c>
      <c r="D37" s="48">
        <v>14.5</v>
      </c>
      <c r="E37" s="48">
        <v>14.5</v>
      </c>
      <c r="R37" s="48">
        <v>14.5</v>
      </c>
      <c r="S37" s="48">
        <v>14.5</v>
      </c>
      <c r="V37" s="49">
        <v>323561.7</v>
      </c>
      <c r="W37" s="49">
        <v>734943.66499999992</v>
      </c>
      <c r="X37" s="48">
        <v>8</v>
      </c>
      <c r="Y37" s="48">
        <v>3</v>
      </c>
      <c r="Z37" s="48" t="s">
        <v>105</v>
      </c>
      <c r="AB37" s="50">
        <f t="shared" si="0"/>
        <v>22314.600000000002</v>
      </c>
      <c r="AC37" s="50">
        <v>50685.77</v>
      </c>
      <c r="AD37" s="48" t="s">
        <v>73</v>
      </c>
    </row>
    <row r="38" spans="1:30" x14ac:dyDescent="0.2">
      <c r="A38" s="48" t="s">
        <v>74</v>
      </c>
      <c r="C38" s="48">
        <v>202</v>
      </c>
      <c r="D38" s="48">
        <v>13</v>
      </c>
      <c r="E38" s="48">
        <v>13</v>
      </c>
      <c r="R38" s="48">
        <v>13</v>
      </c>
      <c r="S38" s="48">
        <v>13</v>
      </c>
      <c r="V38" s="49">
        <v>290089.8</v>
      </c>
      <c r="W38" s="49">
        <v>1219196.68</v>
      </c>
      <c r="X38" s="48">
        <v>8</v>
      </c>
      <c r="Y38" s="48">
        <v>30</v>
      </c>
      <c r="Z38" s="48" t="s">
        <v>105</v>
      </c>
      <c r="AB38" s="50">
        <f t="shared" si="0"/>
        <v>22314.6</v>
      </c>
      <c r="AC38" s="50">
        <v>93784.36</v>
      </c>
      <c r="AD38" s="48" t="s">
        <v>74</v>
      </c>
    </row>
    <row r="39" spans="1:30" x14ac:dyDescent="0.2">
      <c r="A39" s="48" t="s">
        <v>75</v>
      </c>
      <c r="C39" s="48">
        <v>98</v>
      </c>
      <c r="D39" s="48">
        <v>15.7</v>
      </c>
      <c r="E39" s="48">
        <v>15.7</v>
      </c>
      <c r="S39" s="48">
        <v>15.7</v>
      </c>
      <c r="T39" s="48">
        <v>15.7</v>
      </c>
      <c r="V39" s="49">
        <v>477532.44</v>
      </c>
      <c r="W39" s="49">
        <v>572626.1</v>
      </c>
      <c r="X39" s="48">
        <v>25</v>
      </c>
      <c r="Y39" s="48">
        <v>30</v>
      </c>
      <c r="Z39" s="48" t="s">
        <v>105</v>
      </c>
      <c r="AB39" s="50">
        <f t="shared" si="0"/>
        <v>30416.078980891722</v>
      </c>
      <c r="AC39" s="50">
        <v>36473</v>
      </c>
      <c r="AD39" s="48" t="s">
        <v>75</v>
      </c>
    </row>
    <row r="40" spans="1:30" x14ac:dyDescent="0.2">
      <c r="A40" s="48" t="s">
        <v>76</v>
      </c>
      <c r="C40" s="48">
        <v>21</v>
      </c>
      <c r="D40" s="48">
        <v>1.8</v>
      </c>
      <c r="E40" s="48">
        <v>1.8</v>
      </c>
      <c r="S40" s="48">
        <v>1.8</v>
      </c>
      <c r="T40" s="48">
        <v>1.8</v>
      </c>
      <c r="V40" s="49">
        <v>58017.96</v>
      </c>
      <c r="W40" s="49">
        <v>78449.814000000013</v>
      </c>
      <c r="X40" s="48">
        <v>23</v>
      </c>
      <c r="Y40" s="48">
        <v>6</v>
      </c>
      <c r="Z40" s="48" t="s">
        <v>105</v>
      </c>
      <c r="AB40" s="50">
        <f t="shared" si="0"/>
        <v>32232.199999999997</v>
      </c>
      <c r="AC40" s="50">
        <v>43583.23</v>
      </c>
      <c r="AD40" s="48" t="s">
        <v>76</v>
      </c>
    </row>
    <row r="41" spans="1:30" x14ac:dyDescent="0.2">
      <c r="A41" s="48" t="s">
        <v>77</v>
      </c>
      <c r="B41" s="48">
        <v>150</v>
      </c>
      <c r="C41" s="48">
        <v>772</v>
      </c>
      <c r="D41" s="48">
        <v>25.9</v>
      </c>
      <c r="E41" s="48">
        <v>10</v>
      </c>
      <c r="P41" s="48">
        <v>25.9</v>
      </c>
      <c r="S41" s="48">
        <v>10</v>
      </c>
      <c r="V41" s="49">
        <v>4022000</v>
      </c>
      <c r="W41" s="49">
        <v>2985467.4</v>
      </c>
      <c r="X41" s="48">
        <v>8</v>
      </c>
      <c r="Y41" s="48">
        <v>24</v>
      </c>
      <c r="Z41" s="48" t="s">
        <v>105</v>
      </c>
      <c r="AB41" s="50">
        <f t="shared" si="0"/>
        <v>155289.5752895753</v>
      </c>
      <c r="AC41" s="50">
        <v>298546.74</v>
      </c>
      <c r="AD41" s="48" t="s">
        <v>77</v>
      </c>
    </row>
    <row r="42" spans="1:30" x14ac:dyDescent="0.2">
      <c r="A42" s="48" t="s">
        <v>78</v>
      </c>
      <c r="C42" s="48">
        <v>82</v>
      </c>
      <c r="D42" s="48">
        <v>3.2</v>
      </c>
      <c r="E42" s="48">
        <v>3.2</v>
      </c>
      <c r="R42" s="48">
        <v>3.2</v>
      </c>
      <c r="S42" s="48">
        <v>3.2</v>
      </c>
      <c r="V42" s="49">
        <v>71406.720000000001</v>
      </c>
      <c r="W42" s="49">
        <v>116163.2</v>
      </c>
      <c r="X42" s="48">
        <v>8</v>
      </c>
      <c r="Y42" s="48">
        <v>28</v>
      </c>
      <c r="Z42" s="48" t="s">
        <v>105</v>
      </c>
      <c r="AB42" s="50">
        <f t="shared" si="0"/>
        <v>22314.6</v>
      </c>
      <c r="AC42" s="50">
        <v>36301</v>
      </c>
      <c r="AD42" s="48" t="s">
        <v>78</v>
      </c>
    </row>
    <row r="43" spans="1:30" x14ac:dyDescent="0.2">
      <c r="A43" s="48" t="s">
        <v>79</v>
      </c>
      <c r="C43" s="48">
        <v>173</v>
      </c>
      <c r="D43" s="48">
        <v>18.5</v>
      </c>
      <c r="E43" s="48">
        <v>18.5</v>
      </c>
      <c r="S43" s="48">
        <v>18.5</v>
      </c>
      <c r="T43" s="48">
        <v>18.5</v>
      </c>
      <c r="V43" s="49">
        <v>435134.7</v>
      </c>
      <c r="W43" s="49">
        <v>1727145.94</v>
      </c>
      <c r="X43" s="48">
        <v>32</v>
      </c>
      <c r="Y43" s="48">
        <v>21</v>
      </c>
      <c r="Z43" s="48" t="s">
        <v>105</v>
      </c>
      <c r="AB43" s="50">
        <f t="shared" si="0"/>
        <v>23520.794594594594</v>
      </c>
      <c r="AC43" s="50">
        <v>93359.24</v>
      </c>
      <c r="AD43" s="48" t="s">
        <v>79</v>
      </c>
    </row>
    <row r="44" spans="1:30" x14ac:dyDescent="0.2">
      <c r="A44" s="48" t="s">
        <v>80</v>
      </c>
      <c r="C44" s="48">
        <v>55</v>
      </c>
      <c r="D44" s="48">
        <v>27.3</v>
      </c>
      <c r="E44" s="48">
        <v>27.3</v>
      </c>
      <c r="S44" s="48">
        <v>27.3</v>
      </c>
      <c r="T44" s="48">
        <v>27.3</v>
      </c>
      <c r="V44" s="49">
        <v>676132.38</v>
      </c>
      <c r="W44" s="49">
        <v>796748.86199999996</v>
      </c>
      <c r="X44" s="48">
        <v>30</v>
      </c>
      <c r="Y44" s="48">
        <v>14</v>
      </c>
      <c r="Z44" s="48" t="s">
        <v>105</v>
      </c>
      <c r="AB44" s="50">
        <f t="shared" si="0"/>
        <v>24766.753846153846</v>
      </c>
      <c r="AC44" s="50">
        <v>29184.94</v>
      </c>
      <c r="AD44" s="48" t="s">
        <v>80</v>
      </c>
    </row>
    <row r="45" spans="1:30" x14ac:dyDescent="0.2">
      <c r="A45" s="48" t="s">
        <v>81</v>
      </c>
      <c r="C45" s="48">
        <v>53</v>
      </c>
      <c r="D45" s="48">
        <v>10.199999999999999</v>
      </c>
      <c r="E45" s="48">
        <v>10.199999999999999</v>
      </c>
      <c r="S45" s="48">
        <v>10.199999999999999</v>
      </c>
      <c r="T45" s="48">
        <v>10.199999999999999</v>
      </c>
      <c r="V45" s="49">
        <v>455217.84</v>
      </c>
      <c r="W45" s="49">
        <v>991818.52199999988</v>
      </c>
      <c r="X45" s="48">
        <v>17</v>
      </c>
      <c r="Y45" s="48">
        <v>7</v>
      </c>
      <c r="Z45" s="48" t="s">
        <v>105</v>
      </c>
      <c r="AB45" s="50">
        <f t="shared" si="0"/>
        <v>44629.200000000004</v>
      </c>
      <c r="AC45" s="50">
        <v>97237.11</v>
      </c>
      <c r="AD45" s="48" t="s">
        <v>81</v>
      </c>
    </row>
    <row r="46" spans="1:30" x14ac:dyDescent="0.2">
      <c r="V46" s="49"/>
      <c r="X46" s="49" t="s">
        <v>152</v>
      </c>
      <c r="Y46" s="50">
        <f>AVERAGE(Y6:Y45)</f>
        <v>15.189189189189189</v>
      </c>
    </row>
  </sheetData>
  <mergeCells count="9">
    <mergeCell ref="N3:U3"/>
    <mergeCell ref="B4:C4"/>
    <mergeCell ref="X4:Y4"/>
    <mergeCell ref="V4:W4"/>
    <mergeCell ref="T4:U4"/>
    <mergeCell ref="R4:S4"/>
    <mergeCell ref="P4:Q4"/>
    <mergeCell ref="N4:O4"/>
    <mergeCell ref="D4:E4"/>
  </mergeCell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ITT - Requrements TBD</vt:lpstr>
      <vt:lpstr>Cover Sheet</vt:lpstr>
      <vt:lpstr>ERR SUMMARY</vt:lpstr>
      <vt:lpstr>RoadTransp Price Analysis</vt:lpstr>
      <vt:lpstr>may 2009 summary</vt:lpstr>
      <vt:lpstr>'ERR SUMMARY'!Print_Area</vt:lpstr>
      <vt:lpstr>'RoadTransp Price Analysis'!Print_Area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Ghana I: Transportation Project - Trunk Roads Activity</dc:title>
  <dc:creator>Millennium Challenge Corporation</dc:creator>
  <cp:lastModifiedBy>Block, Marissa L (DPE/EE-EA/PSC)</cp:lastModifiedBy>
  <cp:lastPrinted>2009-12-30T16:24:53Z</cp:lastPrinted>
  <dcterms:created xsi:type="dcterms:W3CDTF">2008-07-28T14:58:20Z</dcterms:created>
  <dcterms:modified xsi:type="dcterms:W3CDTF">2016-04-11T18:28:58Z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escription0">
    <vt:lpwstr>Version sent 8/27/08</vt:lpwstr>
  </property>
</Properties>
</file>